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80" windowHeight="8115" activeTab="0"/>
  </bookViews>
  <sheets>
    <sheet name="отчет 2019" sheetId="1" r:id="rId1"/>
    <sheet name="обеспеч жил фонд" sheetId="2" r:id="rId2"/>
  </sheets>
  <definedNames>
    <definedName name="_xlnm.Print_Titles" localSheetId="0">'отчет 2019'!$11:$12</definedName>
  </definedNames>
  <calcPr fullCalcOnLoad="1"/>
</workbook>
</file>

<file path=xl/sharedStrings.xml><?xml version="1.0" encoding="utf-8"?>
<sst xmlns="http://schemas.openxmlformats.org/spreadsheetml/2006/main" count="206" uniqueCount="163">
  <si>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</si>
  <si>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</si>
  <si>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</si>
  <si>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</si>
  <si>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</si>
  <si>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</si>
  <si>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</si>
  <si>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</si>
  <si>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</si>
  <si>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</si>
  <si>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</si>
  <si>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</si>
  <si>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</si>
  <si>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</si>
  <si>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</si>
  <si>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</si>
  <si>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</si>
  <si>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</si>
  <si>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</si>
  <si>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</si>
  <si>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</si>
  <si>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</si>
  <si>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</si>
  <si>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</si>
  <si>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</si>
  <si>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</si>
  <si>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</si>
  <si>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</si>
  <si>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</si>
  <si>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</si>
  <si>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экономике, тыс. чел.</t>
  </si>
  <si>
    <t>Численность экономически активного населения, тыс. чел.</t>
  </si>
  <si>
    <t>Убыток предприятий,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</si>
  <si>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</si>
  <si>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</si>
  <si>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</si>
  <si>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</si>
  <si>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Плоды и ягоды,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</si>
  <si>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</si>
  <si>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</si>
  <si>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</si>
  <si>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</si>
  <si>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</si>
  <si>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</si>
  <si>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</si>
  <si>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</si>
  <si>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</si>
  <si>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</si>
  <si>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</si>
  <si>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</si>
  <si>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</si>
  <si>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</si>
  <si>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</si>
  <si>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</si>
  <si>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</si>
  <si>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</si>
  <si>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</si>
  <si>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</si>
  <si>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</si>
  <si>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</si>
  <si>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Кондитерские изделия, тыс. тонн</t>
  </si>
  <si>
    <t>Плодоовощные консервы, муб</t>
  </si>
  <si>
    <t>Масло сливочное, тыс.тонн</t>
  </si>
  <si>
    <t>Комбикорма, тыс. тонн</t>
  </si>
  <si>
    <t>Вина столовые, тыс. дкл.</t>
  </si>
  <si>
    <t>Кирпич керамический неогнеупорный строительный, млн.усл.кирп.</t>
  </si>
  <si>
    <t>Малый бизнес</t>
  </si>
  <si>
    <t>Количество субъектов малого предпринимательства в расчете на 1000 человек населения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</si>
  <si>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</si>
  <si>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</si>
  <si>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</si>
  <si>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</si>
  <si>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</si>
  <si>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Количество субъектов малого предпринимательства, всего:</t>
  </si>
  <si>
    <t>Улов рыбы в прудовых и других рыбоводных хозяйствах - всего, тыс. тонн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</si>
  <si>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</si>
  <si>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</si>
  <si>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</si>
  <si>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</si>
  <si>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</si>
  <si>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</si>
  <si>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 xml:space="preserve">                                                      </t>
  </si>
  <si>
    <t>в том числе индивидуальных предпринимателей</t>
  </si>
  <si>
    <t xml:space="preserve"> </t>
  </si>
  <si>
    <t>Обеспеченность населения объектами общественного питания, кв.м на 1 тыс. населения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</si>
  <si>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</si>
  <si>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</si>
  <si>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</si>
  <si>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</si>
  <si>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</si>
  <si>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</si>
  <si>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</si>
  <si>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</si>
  <si>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</si>
  <si>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</si>
  <si>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</si>
  <si>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</si>
  <si>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</si>
  <si>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Прибыль прибыльных крупных и средних предприятий, тыс. рублей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</si>
  <si>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</si>
  <si>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</si>
  <si>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</si>
  <si>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</si>
  <si>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 xml:space="preserve">                                               </t>
  </si>
  <si>
    <t>Численность работников  малых предприятий (юр. Лиц), 80% от района</t>
  </si>
  <si>
    <t xml:space="preserve">Доля ССЧ малых пр. в ССЧ всех п/п </t>
  </si>
  <si>
    <t>Количество организаций, зарегистрированных на территории городского поселения - всего, единиц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</si>
  <si>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</si>
  <si>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</si>
  <si>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</si>
  <si>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</si>
  <si>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</si>
  <si>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</si>
  <si>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</si>
  <si>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</si>
  <si>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t>Отчет по индикативному плану</t>
  </si>
  <si>
    <t xml:space="preserve">Заместитель главы Славянского </t>
  </si>
  <si>
    <t xml:space="preserve">городского поселения Славянского </t>
  </si>
  <si>
    <t>Е.Н. Кошель</t>
  </si>
  <si>
    <t xml:space="preserve">района по экономике, финансам и бюджету,                                             </t>
  </si>
  <si>
    <t>начальник отдела финансов, экономики и торговли</t>
  </si>
  <si>
    <t>2018 год</t>
  </si>
  <si>
    <t>Молоко жидкое обработанное, включая молоко для детского питания, тыс. тонн</t>
  </si>
  <si>
    <t>Чай зеленый (неферментированный), чай черный (ферментированный) в упаковках массой не более 3 кг, тонн</t>
  </si>
  <si>
    <t>Производство и распределение электроэнергии, газа и воды, тыс. руб.</t>
  </si>
  <si>
    <t>Блоки и прочие изделия сборные строительные для зданий и сооружений из цемента, бетона или искуственного камня,тыс.куб.м.</t>
  </si>
  <si>
    <t>Газойли, тыс. тонн</t>
  </si>
  <si>
    <t>Дата</t>
  </si>
  <si>
    <t>Введено за год</t>
  </si>
  <si>
    <t>Жилой фонд всего, тыс. кв. м</t>
  </si>
  <si>
    <t>численность населения , чел.</t>
  </si>
  <si>
    <t>Обеспеченность</t>
  </si>
  <si>
    <t>выбытие из жилого фонда</t>
  </si>
  <si>
    <t>1 кв 2017</t>
  </si>
  <si>
    <t xml:space="preserve">Снижение числа организаций в 2018-2019 гг. году связано с оптимизацией сети бюджетных учреждений, реорганизацией предприятий АО фирма "Агрокомплекс им. А.Н. Ткачева", снятия с учета филиалов территориально-обособленных подразделений окончивших строительные работы, закрытии юридических лиц </t>
  </si>
  <si>
    <t>занято в экономике по 16 строке</t>
  </si>
  <si>
    <t>Нефть, поступившая на переработку, тыс. тонн</t>
  </si>
  <si>
    <t>Дистилляты тяжелые, тыс. тонн</t>
  </si>
  <si>
    <t>2019 год</t>
  </si>
  <si>
    <t xml:space="preserve">                                                               Совета Славянского городского поселения </t>
  </si>
  <si>
    <t xml:space="preserve">                                                                   Славянского района (четвертого созыва)</t>
  </si>
  <si>
    <t xml:space="preserve">                                                                   ПРИЛОЖЕНИЕ </t>
  </si>
  <si>
    <t>Среднегодовая численность постоянного населения – всего,       тыс. чел.</t>
  </si>
  <si>
    <t>Фонд заработной платы по полному кругу предприятий и организаций,    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</si>
  <si>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      тыс. руб.</t>
  </si>
  <si>
    <t>Численность детей в  дошкольных  образовательных учреждениях,     тыс. чел.</t>
  </si>
  <si>
    <t>Прибыль (убыток) – сальдо,                               тыс. руб.</t>
  </si>
  <si>
    <t>Фонд заработной платы по крупным и средним предприятиям и организациям,  тыс. руб.</t>
  </si>
  <si>
    <t>Добыча полезных ископаемых,             тыс. руб.</t>
  </si>
  <si>
    <t>Обрабатывающие производства,           тыс. руб.</t>
  </si>
  <si>
    <t>Хлеб и хлебобулочные изделия,            тыс. тонн</t>
  </si>
  <si>
    <t>Оборот общественного питания,                           тыс. руб.</t>
  </si>
  <si>
    <t>Объем платных услуг населению по крупным и средним организациям,                                тыс. руб.</t>
  </si>
  <si>
    <t xml:space="preserve"> социально-экономического развития Славянского городского поселения Славянского района за 2019 год </t>
  </si>
  <si>
    <t>2019г. в % к плану</t>
  </si>
  <si>
    <t>темп роста,% (отчет  2019г. к отчету 2018г.)</t>
  </si>
  <si>
    <t>2019г. в % к оценке</t>
  </si>
  <si>
    <t>реальная 103,4% индекс 104,5</t>
  </si>
  <si>
    <t>8443/67919*1000</t>
  </si>
  <si>
    <t>61192/67919*1000</t>
  </si>
  <si>
    <t xml:space="preserve">Изменение порядка сбора статистических данных . С 2019 года предприятия краевого подчинения, оказывающие услуги, имеют право подавать статистические отчеты в целом по месту регистрации юридического лица, без разбивки по территориальным подразделениям. Не отражают в  2019 году: ПАО "Кубаньэнерго", Крайтехинвентаризация, "Медикалгрупп", "Газпроммежрегионгаз Краснодар", ПАО "НЭСК".
</t>
  </si>
  <si>
    <r>
      <t xml:space="preserve">                                                      </t>
    </r>
    <r>
      <rPr>
        <sz val="14"/>
        <rFont val="Times New Roman"/>
        <family val="1"/>
      </rPr>
      <t xml:space="preserve">                       к решению четырнадцатой сессии</t>
    </r>
  </si>
  <si>
    <t xml:space="preserve">                                                                          от 26.11.2020 г.  № 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</si>
</sst>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_-* #,##0.00\ _р_._-;\-* #,##0.00\ _р_._-;_-* &quot;-&quot;??\ _р_._-;_-@_-"/>
    <numFmt numFmtId="182" formatCode="#,##0_ ;[Red]\-#,##0\ "/>
    <numFmt numFmtId="183" formatCode="#,##0.0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183" fontId="1" fillId="33" borderId="1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6" fontId="1" fillId="33" borderId="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/>
    </xf>
    <xf numFmtId="183" fontId="1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180" fontId="10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3" fontId="1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6" fontId="8" fillId="33" borderId="0" xfId="0" applyNumberFormat="1" applyFont="1" applyFill="1" applyAlignment="1">
      <alignment horizontal="center" wrapText="1"/>
    </xf>
    <xf numFmtId="176" fontId="7" fillId="33" borderId="0" xfId="0" applyNumberFormat="1" applyFont="1" applyFill="1" applyBorder="1" applyAlignment="1">
      <alignment horizontal="center" wrapText="1"/>
    </xf>
    <xf numFmtId="176" fontId="1" fillId="33" borderId="0" xfId="0" applyNumberFormat="1" applyFont="1" applyFill="1" applyAlignment="1">
      <alignment/>
    </xf>
    <xf numFmtId="176" fontId="3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183" fontId="10" fillId="33" borderId="11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/>
    </xf>
    <xf numFmtId="0" fontId="8" fillId="33" borderId="0" xfId="0" applyFont="1" applyFill="1" applyAlignment="1">
      <alignment horizontal="right" wrapText="1"/>
    </xf>
    <xf numFmtId="0" fontId="7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right"/>
    </xf>
    <xf numFmtId="176" fontId="12" fillId="33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176" fontId="54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176" fontId="1" fillId="33" borderId="0" xfId="0" applyNumberFormat="1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3" fillId="15" borderId="10" xfId="0" applyNumberFormat="1" applyFont="1" applyFill="1" applyBorder="1" applyAlignment="1">
      <alignment horizontal="right" wrapText="1"/>
    </xf>
    <xf numFmtId="177" fontId="3" fillId="15" borderId="10" xfId="0" applyNumberFormat="1" applyFont="1" applyFill="1" applyBorder="1" applyAlignment="1">
      <alignment horizontal="right" wrapText="1"/>
    </xf>
    <xf numFmtId="0" fontId="3" fillId="15" borderId="10" xfId="0" applyFont="1" applyFill="1" applyBorder="1" applyAlignment="1">
      <alignment wrapText="1"/>
    </xf>
    <xf numFmtId="2" fontId="0" fillId="15" borderId="10" xfId="0" applyNumberFormat="1" applyFill="1" applyBorder="1" applyAlignment="1">
      <alignment wrapText="1"/>
    </xf>
    <xf numFmtId="49" fontId="3" fillId="15" borderId="10" xfId="0" applyNumberFormat="1" applyFont="1" applyFill="1" applyBorder="1" applyAlignment="1">
      <alignment horizontal="right" wrapText="1"/>
    </xf>
    <xf numFmtId="0" fontId="3" fillId="15" borderId="1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177" fontId="0" fillId="0" borderId="0" xfId="0" applyNumberFormat="1" applyAlignment="1">
      <alignment horizontal="right" wrapText="1"/>
    </xf>
    <xf numFmtId="177" fontId="0" fillId="0" borderId="0" xfId="0" applyNumberFormat="1" applyAlignment="1">
      <alignment wrapText="1"/>
    </xf>
    <xf numFmtId="0" fontId="3" fillId="0" borderId="10" xfId="0" applyFont="1" applyFill="1" applyBorder="1" applyAlignment="1">
      <alignment horizontal="right" wrapText="1"/>
    </xf>
    <xf numFmtId="176" fontId="1" fillId="33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right"/>
    </xf>
    <xf numFmtId="176" fontId="9" fillId="33" borderId="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15" borderId="10" xfId="0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8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77" fontId="1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180" fontId="10" fillId="0" borderId="11" xfId="0" applyNumberFormat="1" applyFont="1" applyFill="1" applyBorder="1" applyAlignment="1">
      <alignment/>
    </xf>
    <xf numFmtId="183" fontId="10" fillId="0" borderId="11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176" fontId="11" fillId="33" borderId="12" xfId="0" applyNumberFormat="1" applyFont="1" applyFill="1" applyBorder="1" applyAlignment="1">
      <alignment horizontal="center" vertical="center" wrapText="1"/>
    </xf>
    <xf numFmtId="176" fontId="12" fillId="33" borderId="13" xfId="0" applyNumberFormat="1" applyFont="1" applyFill="1" applyBorder="1" applyAlignment="1">
      <alignment horizontal="center" vertical="center" wrapText="1"/>
    </xf>
    <xf numFmtId="176" fontId="1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13" fillId="33" borderId="16" xfId="0" applyNumberFormat="1" applyFont="1" applyFill="1" applyBorder="1" applyAlignment="1">
      <alignment horizontal="left" wrapText="1"/>
    </xf>
    <xf numFmtId="176" fontId="13" fillId="33" borderId="0" xfId="0" applyNumberFormat="1" applyFont="1" applyFill="1" applyBorder="1" applyAlignment="1">
      <alignment horizontal="left" wrapText="1"/>
    </xf>
    <xf numFmtId="176" fontId="13" fillId="33" borderId="16" xfId="0" applyNumberFormat="1" applyFont="1" applyFill="1" applyBorder="1" applyAlignment="1">
      <alignment horizontal="left" vertical="top" wrapText="1"/>
    </xf>
    <xf numFmtId="176" fontId="13" fillId="33" borderId="0" xfId="0" applyNumberFormat="1" applyFont="1" applyFill="1" applyBorder="1" applyAlignment="1">
      <alignment horizontal="left" vertical="top" wrapText="1"/>
    </xf>
    <xf numFmtId="176" fontId="12" fillId="33" borderId="16" xfId="0" applyNumberFormat="1" applyFont="1" applyFill="1" applyBorder="1" applyAlignment="1">
      <alignment horizontal="left" vertical="top" wrapText="1"/>
    </xf>
    <xf numFmtId="176" fontId="12" fillId="33" borderId="0" xfId="0" applyNumberFormat="1" applyFont="1" applyFill="1" applyBorder="1" applyAlignment="1">
      <alignment horizontal="left" vertical="top" wrapText="1"/>
    </xf>
    <xf numFmtId="176" fontId="9" fillId="33" borderId="0" xfId="0" applyNumberFormat="1" applyFont="1" applyFill="1" applyBorder="1" applyAlignment="1">
      <alignment horizontal="right" wrapText="1"/>
    </xf>
    <xf numFmtId="176" fontId="1" fillId="33" borderId="16" xfId="0" applyNumberFormat="1" applyFont="1" applyFill="1" applyBorder="1" applyAlignment="1">
      <alignment horizontal="left" wrapText="1"/>
    </xf>
    <xf numFmtId="176" fontId="1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176" fontId="12" fillId="33" borderId="0" xfId="0" applyNumberFormat="1" applyFont="1" applyFill="1" applyBorder="1" applyAlignment="1">
      <alignment horizontal="center" wrapText="1"/>
    </xf>
    <xf numFmtId="176" fontId="12" fillId="33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8"/>
  <sheetViews>
    <sheetView tabSelected="1" view="pageBreakPreview" zoomScale="75" zoomScaleSheetLayoutView="75" workbookViewId="0" topLeftCell="A95">
      <selection activeCell="E116" sqref="E116"/>
    </sheetView>
  </sheetViews>
  <sheetFormatPr defaultColWidth="9.00390625" defaultRowHeight="12.75"/>
  <cols>
    <col min="1" max="1" width="35.25390625" style="2" customWidth="1"/>
    <col min="2" max="2" width="11.00390625" style="35" customWidth="1"/>
    <col min="3" max="3" width="12.25390625" style="2" customWidth="1"/>
    <col min="4" max="4" width="12.625" style="2" customWidth="1"/>
    <col min="5" max="5" width="12.00390625" style="2" customWidth="1"/>
    <col min="6" max="7" width="6.25390625" style="23" customWidth="1"/>
    <col min="8" max="8" width="6.375" style="23" customWidth="1"/>
    <col min="9" max="9" width="15.875" style="2" customWidth="1"/>
    <col min="10" max="10" width="12.875" style="2" customWidth="1"/>
    <col min="11" max="16384" width="9.125" style="2" customWidth="1"/>
  </cols>
  <sheetData>
    <row r="1" spans="1:11" ht="20.25" customHeight="1">
      <c r="A1" s="120" t="s">
        <v>141</v>
      </c>
      <c r="B1" s="120"/>
      <c r="C1" s="120"/>
      <c r="D1" s="120"/>
      <c r="E1" s="120"/>
      <c r="F1" s="120"/>
      <c r="G1" s="120"/>
      <c r="H1" s="120"/>
      <c r="I1" s="69"/>
      <c r="J1" s="69"/>
      <c r="K1" s="69"/>
    </row>
    <row r="2" spans="1:11" ht="18" customHeight="1">
      <c r="A2" s="121" t="s">
        <v>161</v>
      </c>
      <c r="B2" s="121"/>
      <c r="C2" s="121"/>
      <c r="D2" s="121"/>
      <c r="E2" s="121"/>
      <c r="F2" s="121"/>
      <c r="G2" s="121"/>
      <c r="H2" s="121"/>
      <c r="I2" s="70"/>
      <c r="J2" s="69"/>
      <c r="K2" s="69"/>
    </row>
    <row r="3" spans="1:11" ht="21.75" customHeight="1">
      <c r="A3" s="120" t="s">
        <v>139</v>
      </c>
      <c r="B3" s="120"/>
      <c r="C3" s="120"/>
      <c r="D3" s="120"/>
      <c r="E3" s="120"/>
      <c r="F3" s="120"/>
      <c r="G3" s="120"/>
      <c r="H3" s="120"/>
      <c r="I3" s="69"/>
      <c r="J3" s="69"/>
      <c r="K3" s="69"/>
    </row>
    <row r="4" spans="1:11" ht="20.25" customHeight="1">
      <c r="A4" s="120" t="s">
        <v>140</v>
      </c>
      <c r="B4" s="120"/>
      <c r="C4" s="120"/>
      <c r="D4" s="120"/>
      <c r="E4" s="120"/>
      <c r="F4" s="120"/>
      <c r="G4" s="120"/>
      <c r="H4" s="120"/>
      <c r="I4" s="69"/>
      <c r="J4" s="69"/>
      <c r="K4" s="69"/>
    </row>
    <row r="5" spans="1:11" ht="20.25" customHeight="1">
      <c r="A5" s="120" t="s">
        <v>162</v>
      </c>
      <c r="B5" s="120"/>
      <c r="C5" s="120"/>
      <c r="D5" s="120"/>
      <c r="E5" s="120"/>
      <c r="F5" s="120"/>
      <c r="G5" s="120"/>
      <c r="H5" s="120"/>
      <c r="I5" s="70"/>
      <c r="J5" s="69"/>
      <c r="K5" s="69"/>
    </row>
    <row r="6" spans="1:11" ht="17.25" customHeight="1">
      <c r="A6" s="69"/>
      <c r="B6" s="32"/>
      <c r="C6" s="69"/>
      <c r="D6" s="69"/>
      <c r="E6" s="69"/>
      <c r="F6" s="20"/>
      <c r="G6" s="20"/>
      <c r="H6" s="20"/>
      <c r="I6" s="69"/>
      <c r="J6" s="69"/>
      <c r="K6" s="69"/>
    </row>
    <row r="7" spans="1:11" ht="21" customHeight="1">
      <c r="A7" s="122" t="s">
        <v>115</v>
      </c>
      <c r="B7" s="122"/>
      <c r="C7" s="122"/>
      <c r="D7" s="122"/>
      <c r="E7" s="122"/>
      <c r="F7" s="122"/>
      <c r="G7" s="122"/>
      <c r="H7" s="74"/>
      <c r="I7" s="69"/>
      <c r="J7" s="69"/>
      <c r="K7" s="69"/>
    </row>
    <row r="8" spans="1:9" ht="41.25" customHeight="1">
      <c r="A8" s="118" t="s">
        <v>153</v>
      </c>
      <c r="B8" s="118"/>
      <c r="C8" s="118"/>
      <c r="D8" s="118"/>
      <c r="E8" s="118"/>
      <c r="F8" s="118"/>
      <c r="G8" s="118"/>
      <c r="H8" s="73"/>
      <c r="I8" s="74"/>
    </row>
    <row r="9" spans="1:9" ht="15" customHeight="1">
      <c r="A9" s="24"/>
      <c r="B9" s="33"/>
      <c r="C9" s="24"/>
      <c r="D9" s="24"/>
      <c r="E9" s="24"/>
      <c r="F9" s="44"/>
      <c r="G9" s="44"/>
      <c r="H9" s="44"/>
      <c r="I9" s="73"/>
    </row>
    <row r="10" spans="1:9" ht="15" customHeight="1">
      <c r="A10" s="73"/>
      <c r="B10" s="33"/>
      <c r="C10" s="73"/>
      <c r="D10" s="73"/>
      <c r="E10" s="73"/>
      <c r="F10" s="21"/>
      <c r="G10" s="21"/>
      <c r="H10" s="21"/>
      <c r="I10" s="73"/>
    </row>
    <row r="11" spans="1:9" s="5" customFormat="1" ht="24" customHeight="1">
      <c r="A11" s="119" t="s">
        <v>0</v>
      </c>
      <c r="B11" s="75" t="s">
        <v>121</v>
      </c>
      <c r="C11" s="119" t="s">
        <v>138</v>
      </c>
      <c r="D11" s="119"/>
      <c r="E11" s="119"/>
      <c r="F11" s="123" t="s">
        <v>154</v>
      </c>
      <c r="G11" s="125" t="s">
        <v>156</v>
      </c>
      <c r="H11" s="126" t="s">
        <v>155</v>
      </c>
      <c r="I11" s="39"/>
    </row>
    <row r="12" spans="1:9" s="5" customFormat="1" ht="48.75" customHeight="1">
      <c r="A12" s="119"/>
      <c r="B12" s="75" t="s">
        <v>1</v>
      </c>
      <c r="C12" s="68" t="s">
        <v>20</v>
      </c>
      <c r="D12" s="75" t="s">
        <v>19</v>
      </c>
      <c r="E12" s="75" t="s">
        <v>1</v>
      </c>
      <c r="F12" s="123"/>
      <c r="G12" s="125"/>
      <c r="H12" s="127"/>
      <c r="I12" s="39"/>
    </row>
    <row r="13" spans="1:13" s="5" customFormat="1" ht="45" customHeight="1">
      <c r="A13" s="10" t="s">
        <v>142</v>
      </c>
      <c r="B13" s="25">
        <v>66.829</v>
      </c>
      <c r="C13" s="11">
        <v>66.53</v>
      </c>
      <c r="D13" s="11">
        <v>67.08</v>
      </c>
      <c r="E13" s="25">
        <v>67.919</v>
      </c>
      <c r="F13" s="66">
        <f>E13/C13*100</f>
        <v>102.08777994889522</v>
      </c>
      <c r="G13" s="31">
        <f>E13/D13*100</f>
        <v>101.25074537865235</v>
      </c>
      <c r="H13" s="7">
        <f>E13/B13*100</f>
        <v>101.63102844573464</v>
      </c>
      <c r="I13" s="6"/>
      <c r="M13" s="5" t="s">
        <v>81</v>
      </c>
    </row>
    <row r="14" spans="1:9" s="5" customFormat="1" ht="32.25" customHeight="1">
      <c r="A14" s="10" t="s">
        <v>31</v>
      </c>
      <c r="B14" s="26">
        <v>39.67</v>
      </c>
      <c r="C14" s="8">
        <v>39.675</v>
      </c>
      <c r="D14" s="8">
        <v>39.67</v>
      </c>
      <c r="E14" s="26">
        <v>40.664</v>
      </c>
      <c r="F14" s="66">
        <f aca="true" t="shared" si="0" ref="F14:F27">E14/C14*100</f>
        <v>102.49275362318842</v>
      </c>
      <c r="G14" s="31">
        <f aca="true" t="shared" si="1" ref="G14:G27">E14/D14*100</f>
        <v>102.50567179228636</v>
      </c>
      <c r="H14" s="7">
        <f aca="true" t="shared" si="2" ref="H14:H27">E14/B14*100</f>
        <v>102.50567179228636</v>
      </c>
      <c r="I14" s="83"/>
    </row>
    <row r="15" spans="1:9" s="5" customFormat="1" ht="30">
      <c r="A15" s="10" t="s">
        <v>30</v>
      </c>
      <c r="B15" s="26">
        <v>36.915</v>
      </c>
      <c r="C15" s="11">
        <v>36.93</v>
      </c>
      <c r="D15" s="11">
        <v>36.915</v>
      </c>
      <c r="E15" s="26">
        <v>37.817</v>
      </c>
      <c r="F15" s="66">
        <f t="shared" si="0"/>
        <v>102.4018413214189</v>
      </c>
      <c r="G15" s="31">
        <f t="shared" si="1"/>
        <v>102.44345117161046</v>
      </c>
      <c r="H15" s="7">
        <f t="shared" si="2"/>
        <v>102.44345117161046</v>
      </c>
      <c r="I15" s="84"/>
    </row>
    <row r="16" spans="1:9" s="5" customFormat="1" ht="44.25" customHeight="1">
      <c r="A16" s="10" t="s">
        <v>100</v>
      </c>
      <c r="B16" s="3">
        <v>30291.6</v>
      </c>
      <c r="C16" s="12">
        <v>29200</v>
      </c>
      <c r="D16" s="12">
        <v>31200</v>
      </c>
      <c r="E16" s="3">
        <v>32745.2</v>
      </c>
      <c r="F16" s="66">
        <f t="shared" si="0"/>
        <v>112.14109589041097</v>
      </c>
      <c r="G16" s="31">
        <f t="shared" si="1"/>
        <v>104.95256410256411</v>
      </c>
      <c r="H16" s="7">
        <f t="shared" si="2"/>
        <v>108.0999352955935</v>
      </c>
      <c r="I16" s="6" t="s">
        <v>157</v>
      </c>
    </row>
    <row r="17" spans="1:9" s="5" customFormat="1" ht="63" customHeight="1">
      <c r="A17" s="10" t="s">
        <v>99</v>
      </c>
      <c r="B17" s="15">
        <v>33035.3</v>
      </c>
      <c r="C17" s="12">
        <v>32600</v>
      </c>
      <c r="D17" s="12">
        <v>34210</v>
      </c>
      <c r="E17" s="15">
        <v>35124.6</v>
      </c>
      <c r="F17" s="66">
        <f t="shared" si="0"/>
        <v>107.74417177914111</v>
      </c>
      <c r="G17" s="31">
        <f t="shared" si="1"/>
        <v>102.67348728441976</v>
      </c>
      <c r="H17" s="7">
        <f t="shared" si="2"/>
        <v>106.32444687955005</v>
      </c>
      <c r="I17" s="6"/>
    </row>
    <row r="18" spans="1:9" s="5" customFormat="1" ht="35.25" customHeight="1">
      <c r="A18" s="10" t="s">
        <v>75</v>
      </c>
      <c r="B18" s="3">
        <v>148</v>
      </c>
      <c r="C18" s="9">
        <v>180</v>
      </c>
      <c r="D18" s="27">
        <v>171</v>
      </c>
      <c r="E18" s="3">
        <v>179</v>
      </c>
      <c r="F18" s="66">
        <f t="shared" si="0"/>
        <v>99.44444444444444</v>
      </c>
      <c r="G18" s="31">
        <f t="shared" si="1"/>
        <v>104.67836257309942</v>
      </c>
      <c r="H18" s="7">
        <f t="shared" si="2"/>
        <v>120.94594594594594</v>
      </c>
      <c r="I18" s="6"/>
    </row>
    <row r="19" spans="1:9" s="5" customFormat="1" ht="44.25" customHeight="1">
      <c r="A19" s="10" t="s">
        <v>29</v>
      </c>
      <c r="B19" s="3">
        <v>0.5</v>
      </c>
      <c r="C19" s="9">
        <v>0.5</v>
      </c>
      <c r="D19" s="13">
        <v>0.5</v>
      </c>
      <c r="E19" s="3">
        <v>0.5</v>
      </c>
      <c r="F19" s="66">
        <f t="shared" si="0"/>
        <v>100</v>
      </c>
      <c r="G19" s="31">
        <f t="shared" si="1"/>
        <v>100</v>
      </c>
      <c r="H19" s="7">
        <f t="shared" si="2"/>
        <v>100</v>
      </c>
      <c r="I19" s="6"/>
    </row>
    <row r="20" spans="1:9" s="5" customFormat="1" ht="30" customHeight="1">
      <c r="A20" s="10" t="s">
        <v>98</v>
      </c>
      <c r="B20" s="15">
        <v>475594</v>
      </c>
      <c r="C20" s="14">
        <v>486472</v>
      </c>
      <c r="D20" s="14">
        <v>566338</v>
      </c>
      <c r="E20" s="15">
        <v>850041</v>
      </c>
      <c r="F20" s="66">
        <f t="shared" si="0"/>
        <v>174.73585324540775</v>
      </c>
      <c r="G20" s="31">
        <f t="shared" si="1"/>
        <v>150.09428998230737</v>
      </c>
      <c r="H20" s="7">
        <f t="shared" si="2"/>
        <v>178.73249031737154</v>
      </c>
      <c r="I20" s="6"/>
    </row>
    <row r="21" spans="1:9" s="5" customFormat="1" ht="17.25" customHeight="1">
      <c r="A21" s="10" t="s">
        <v>32</v>
      </c>
      <c r="B21" s="15">
        <v>31638</v>
      </c>
      <c r="C21" s="14">
        <v>15500</v>
      </c>
      <c r="D21" s="14">
        <v>24296</v>
      </c>
      <c r="E21" s="15">
        <v>21760</v>
      </c>
      <c r="F21" s="66">
        <f t="shared" si="0"/>
        <v>140.38709677419354</v>
      </c>
      <c r="G21" s="31">
        <f t="shared" si="1"/>
        <v>89.56206783009549</v>
      </c>
      <c r="H21" s="7">
        <f t="shared" si="2"/>
        <v>68.77805170996902</v>
      </c>
      <c r="I21" s="6"/>
    </row>
    <row r="22" spans="1:9" s="5" customFormat="1" ht="30">
      <c r="A22" s="10" t="s">
        <v>146</v>
      </c>
      <c r="B22" s="15">
        <v>443956</v>
      </c>
      <c r="C22" s="14">
        <v>470972</v>
      </c>
      <c r="D22" s="14">
        <v>416120</v>
      </c>
      <c r="E22" s="15">
        <f>E20-E21</f>
        <v>828281</v>
      </c>
      <c r="F22" s="66">
        <f t="shared" si="0"/>
        <v>175.86629353762007</v>
      </c>
      <c r="G22" s="31">
        <f t="shared" si="1"/>
        <v>199.0485917523791</v>
      </c>
      <c r="H22" s="7">
        <f t="shared" si="2"/>
        <v>186.56826352161025</v>
      </c>
      <c r="I22" s="6"/>
    </row>
    <row r="23" spans="1:9" s="5" customFormat="1" ht="45" customHeight="1">
      <c r="A23" s="10" t="s">
        <v>143</v>
      </c>
      <c r="B23" s="15">
        <v>7442000</v>
      </c>
      <c r="C23" s="9">
        <v>6999656.2</v>
      </c>
      <c r="D23" s="9">
        <v>7480237</v>
      </c>
      <c r="E23" s="3">
        <v>7514587.8</v>
      </c>
      <c r="F23" s="66">
        <f t="shared" si="0"/>
        <v>107.35652702485588</v>
      </c>
      <c r="G23" s="31">
        <f t="shared" si="1"/>
        <v>100.45922074394167</v>
      </c>
      <c r="H23" s="7">
        <f t="shared" si="2"/>
        <v>100.97538027411986</v>
      </c>
      <c r="I23" s="6"/>
    </row>
    <row r="24" spans="1:9" s="5" customFormat="1" ht="45">
      <c r="A24" s="10" t="s">
        <v>147</v>
      </c>
      <c r="B24" s="15">
        <v>5892828.4</v>
      </c>
      <c r="C24" s="9">
        <v>5873302.8</v>
      </c>
      <c r="D24" s="9">
        <v>6010555</v>
      </c>
      <c r="E24" s="15">
        <v>6190888</v>
      </c>
      <c r="F24" s="66">
        <f t="shared" si="0"/>
        <v>105.40726761099396</v>
      </c>
      <c r="G24" s="31">
        <f t="shared" si="1"/>
        <v>103.0002720214689</v>
      </c>
      <c r="H24" s="7">
        <f t="shared" si="2"/>
        <v>105.05800576171538</v>
      </c>
      <c r="I24" s="6"/>
    </row>
    <row r="25" spans="1:9" s="5" customFormat="1" ht="31.5" customHeight="1">
      <c r="A25" s="76" t="s">
        <v>148</v>
      </c>
      <c r="B25" s="86">
        <v>2606391</v>
      </c>
      <c r="C25" s="88">
        <v>1276100</v>
      </c>
      <c r="D25" s="89">
        <v>3956137</v>
      </c>
      <c r="E25" s="86">
        <v>3973844</v>
      </c>
      <c r="F25" s="67">
        <f t="shared" si="0"/>
        <v>311.4053757542512</v>
      </c>
      <c r="G25" s="49">
        <f t="shared" si="1"/>
        <v>100.44758308420563</v>
      </c>
      <c r="H25" s="50">
        <f t="shared" si="2"/>
        <v>152.46538220857883</v>
      </c>
      <c r="I25" s="6"/>
    </row>
    <row r="26" spans="1:9" s="5" customFormat="1" ht="30.75" customHeight="1">
      <c r="A26" s="76" t="s">
        <v>149</v>
      </c>
      <c r="B26" s="87">
        <v>106079809</v>
      </c>
      <c r="C26" s="89">
        <v>104667100</v>
      </c>
      <c r="D26" s="89">
        <v>110531918</v>
      </c>
      <c r="E26" s="87">
        <v>107326752</v>
      </c>
      <c r="F26" s="67">
        <f t="shared" si="0"/>
        <v>102.54105826950396</v>
      </c>
      <c r="G26" s="49">
        <f t="shared" si="1"/>
        <v>97.10023488418975</v>
      </c>
      <c r="H26" s="50">
        <f t="shared" si="2"/>
        <v>101.17547628691526</v>
      </c>
      <c r="I26" s="6"/>
    </row>
    <row r="27" spans="1:9" s="5" customFormat="1" ht="30" customHeight="1">
      <c r="A27" s="77" t="s">
        <v>124</v>
      </c>
      <c r="B27" s="86">
        <v>679462.9</v>
      </c>
      <c r="C27" s="89">
        <v>748896.4</v>
      </c>
      <c r="D27" s="89">
        <v>713436</v>
      </c>
      <c r="E27" s="86">
        <v>686280</v>
      </c>
      <c r="F27" s="67">
        <f t="shared" si="0"/>
        <v>91.63884350358741</v>
      </c>
      <c r="G27" s="49">
        <f t="shared" si="1"/>
        <v>96.19363194456125</v>
      </c>
      <c r="H27" s="50">
        <f t="shared" si="2"/>
        <v>101.00330717100228</v>
      </c>
      <c r="I27" s="6"/>
    </row>
    <row r="28" spans="1:11" s="5" customFormat="1" ht="27" customHeight="1">
      <c r="A28" s="128" t="s">
        <v>24</v>
      </c>
      <c r="B28" s="129"/>
      <c r="C28" s="129"/>
      <c r="D28" s="129"/>
      <c r="E28" s="129"/>
      <c r="F28" s="129"/>
      <c r="G28" s="129"/>
      <c r="H28" s="130"/>
      <c r="I28" s="30" t="s">
        <v>83</v>
      </c>
      <c r="K28" s="5" t="s">
        <v>103</v>
      </c>
    </row>
    <row r="29" spans="1:9" s="5" customFormat="1" ht="15" hidden="1">
      <c r="A29" s="76" t="s">
        <v>69</v>
      </c>
      <c r="B29" s="90"/>
      <c r="C29" s="91"/>
      <c r="D29" s="91"/>
      <c r="E29" s="91"/>
      <c r="F29" s="50"/>
      <c r="G29" s="49"/>
      <c r="H29" s="50"/>
      <c r="I29" s="6"/>
    </row>
    <row r="30" spans="1:9" s="5" customFormat="1" ht="15" hidden="1">
      <c r="A30" s="76" t="s">
        <v>70</v>
      </c>
      <c r="B30" s="90"/>
      <c r="C30" s="91"/>
      <c r="D30" s="91"/>
      <c r="E30" s="91"/>
      <c r="F30" s="50"/>
      <c r="G30" s="49"/>
      <c r="H30" s="50"/>
      <c r="I30" s="6"/>
    </row>
    <row r="31" spans="1:16" s="5" customFormat="1" ht="30.75" customHeight="1">
      <c r="A31" s="76" t="s">
        <v>150</v>
      </c>
      <c r="B31" s="92">
        <v>5.54</v>
      </c>
      <c r="C31" s="93">
        <v>6.35</v>
      </c>
      <c r="D31" s="93">
        <v>4.66</v>
      </c>
      <c r="E31" s="92">
        <v>3.93</v>
      </c>
      <c r="F31" s="67">
        <f aca="true" t="shared" si="3" ref="F31:F50">E31/C31*100</f>
        <v>61.88976377952756</v>
      </c>
      <c r="G31" s="49">
        <f aca="true" t="shared" si="4" ref="G31:G50">E31/D31*100</f>
        <v>84.33476394849787</v>
      </c>
      <c r="H31" s="50">
        <f aca="true" t="shared" si="5" ref="H31:H50">E31/B31*100</f>
        <v>70.93862815884476</v>
      </c>
      <c r="I31" s="131"/>
      <c r="J31" s="132"/>
      <c r="K31" s="132"/>
      <c r="L31" s="132"/>
      <c r="M31" s="132"/>
      <c r="N31" s="132"/>
      <c r="O31" s="132"/>
      <c r="P31" s="132"/>
    </row>
    <row r="32" spans="1:16" s="5" customFormat="1" ht="15.75">
      <c r="A32" s="48" t="s">
        <v>60</v>
      </c>
      <c r="B32" s="92">
        <v>0.062</v>
      </c>
      <c r="C32" s="93">
        <v>0.061</v>
      </c>
      <c r="D32" s="93">
        <v>0.051</v>
      </c>
      <c r="E32" s="92">
        <v>0.042</v>
      </c>
      <c r="F32" s="67">
        <f t="shared" si="3"/>
        <v>68.85245901639345</v>
      </c>
      <c r="G32" s="49">
        <f t="shared" si="4"/>
        <v>82.3529411764706</v>
      </c>
      <c r="H32" s="50">
        <f t="shared" si="5"/>
        <v>67.74193548387098</v>
      </c>
      <c r="I32" s="131"/>
      <c r="J32" s="132"/>
      <c r="K32" s="132"/>
      <c r="L32" s="132"/>
      <c r="M32" s="132"/>
      <c r="N32" s="132"/>
      <c r="O32" s="132"/>
      <c r="P32" s="132"/>
    </row>
    <row r="33" spans="1:9" s="5" customFormat="1" ht="21" customHeight="1">
      <c r="A33" s="76" t="s">
        <v>61</v>
      </c>
      <c r="B33" s="92">
        <v>211.362</v>
      </c>
      <c r="C33" s="93">
        <v>189.63</v>
      </c>
      <c r="D33" s="93">
        <v>216.848</v>
      </c>
      <c r="E33" s="92">
        <v>210.908</v>
      </c>
      <c r="F33" s="67">
        <f t="shared" si="3"/>
        <v>111.22079839687812</v>
      </c>
      <c r="G33" s="49">
        <f t="shared" si="4"/>
        <v>97.2607540765882</v>
      </c>
      <c r="H33" s="50">
        <f t="shared" si="5"/>
        <v>99.78520263812794</v>
      </c>
      <c r="I33" s="6"/>
    </row>
    <row r="34" spans="1:9" s="5" customFormat="1" ht="45">
      <c r="A34" s="76" t="s">
        <v>122</v>
      </c>
      <c r="B34" s="94">
        <v>13.267</v>
      </c>
      <c r="C34" s="93">
        <v>12.56</v>
      </c>
      <c r="D34" s="93">
        <v>14.85</v>
      </c>
      <c r="E34" s="94">
        <v>18.894</v>
      </c>
      <c r="F34" s="67">
        <f t="shared" si="3"/>
        <v>150.42993630573247</v>
      </c>
      <c r="G34" s="49">
        <f t="shared" si="4"/>
        <v>127.23232323232322</v>
      </c>
      <c r="H34" s="50">
        <f t="shared" si="5"/>
        <v>142.41350719831158</v>
      </c>
      <c r="I34" s="6"/>
    </row>
    <row r="35" spans="1:17" s="5" customFormat="1" ht="15.75">
      <c r="A35" s="76" t="s">
        <v>62</v>
      </c>
      <c r="B35" s="92">
        <v>0.133</v>
      </c>
      <c r="C35" s="93">
        <v>0.155</v>
      </c>
      <c r="D35" s="93">
        <v>0.094</v>
      </c>
      <c r="E35" s="92">
        <v>0.084</v>
      </c>
      <c r="F35" s="67">
        <f t="shared" si="3"/>
        <v>54.19354838709678</v>
      </c>
      <c r="G35" s="49">
        <f t="shared" si="4"/>
        <v>89.36170212765958</v>
      </c>
      <c r="H35" s="50">
        <f t="shared" si="5"/>
        <v>63.1578947368421</v>
      </c>
      <c r="I35" s="133"/>
      <c r="J35" s="134"/>
      <c r="K35" s="134"/>
      <c r="L35" s="134"/>
      <c r="M35" s="134"/>
      <c r="N35" s="134"/>
      <c r="O35" s="134"/>
      <c r="P35" s="134"/>
      <c r="Q35" s="134"/>
    </row>
    <row r="36" spans="1:17" s="5" customFormat="1" ht="28.5" customHeight="1">
      <c r="A36" s="76" t="s">
        <v>102</v>
      </c>
      <c r="B36" s="92">
        <v>0.917</v>
      </c>
      <c r="C36" s="93">
        <v>1.1</v>
      </c>
      <c r="D36" s="93">
        <v>0.817</v>
      </c>
      <c r="E36" s="92">
        <v>0.568</v>
      </c>
      <c r="F36" s="67">
        <f t="shared" si="3"/>
        <v>51.636363636363626</v>
      </c>
      <c r="G36" s="49">
        <f t="shared" si="4"/>
        <v>69.52264381884945</v>
      </c>
      <c r="H36" s="50">
        <f t="shared" si="5"/>
        <v>61.9411123227917</v>
      </c>
      <c r="I36" s="133"/>
      <c r="J36" s="134"/>
      <c r="K36" s="134"/>
      <c r="L36" s="134"/>
      <c r="M36" s="134"/>
      <c r="N36" s="134"/>
      <c r="O36" s="134"/>
      <c r="P36" s="134"/>
      <c r="Q36" s="134"/>
    </row>
    <row r="37" spans="1:11" s="5" customFormat="1" ht="45">
      <c r="A37" s="76" t="s">
        <v>101</v>
      </c>
      <c r="B37" s="92">
        <v>6.859</v>
      </c>
      <c r="C37" s="95">
        <v>12.2</v>
      </c>
      <c r="D37" s="96">
        <v>9.563</v>
      </c>
      <c r="E37" s="92">
        <v>10.57</v>
      </c>
      <c r="F37" s="67">
        <f t="shared" si="3"/>
        <v>86.6393442622951</v>
      </c>
      <c r="G37" s="49">
        <f t="shared" si="4"/>
        <v>110.53016835721007</v>
      </c>
      <c r="H37" s="50">
        <f t="shared" si="5"/>
        <v>154.10409680711473</v>
      </c>
      <c r="I37" s="135"/>
      <c r="J37" s="136"/>
      <c r="K37" s="136"/>
    </row>
    <row r="38" spans="1:9" s="5" customFormat="1" ht="15.75">
      <c r="A38" s="76" t="s">
        <v>63</v>
      </c>
      <c r="B38" s="92">
        <v>17.734</v>
      </c>
      <c r="C38" s="88">
        <v>14</v>
      </c>
      <c r="D38" s="97">
        <v>20.7</v>
      </c>
      <c r="E38" s="92">
        <v>43.5</v>
      </c>
      <c r="F38" s="67">
        <f t="shared" si="3"/>
        <v>310.7142857142857</v>
      </c>
      <c r="G38" s="49">
        <f t="shared" si="4"/>
        <v>210.14492753623188</v>
      </c>
      <c r="H38" s="50">
        <f t="shared" si="5"/>
        <v>245.2915303935942</v>
      </c>
      <c r="I38" s="6"/>
    </row>
    <row r="39" spans="1:9" s="5" customFormat="1" ht="15.75">
      <c r="A39" s="76" t="s">
        <v>85</v>
      </c>
      <c r="B39" s="67">
        <v>126.14</v>
      </c>
      <c r="C39" s="88">
        <v>20</v>
      </c>
      <c r="D39" s="97">
        <v>131.5</v>
      </c>
      <c r="E39" s="67">
        <v>152.9</v>
      </c>
      <c r="F39" s="67">
        <f t="shared" si="3"/>
        <v>764.5</v>
      </c>
      <c r="G39" s="49">
        <f t="shared" si="4"/>
        <v>116.27376425855513</v>
      </c>
      <c r="H39" s="50">
        <f t="shared" si="5"/>
        <v>121.21452354526716</v>
      </c>
      <c r="I39" s="6"/>
    </row>
    <row r="40" spans="1:9" s="5" customFormat="1" ht="15.75">
      <c r="A40" s="76" t="s">
        <v>64</v>
      </c>
      <c r="B40" s="98">
        <v>318.9</v>
      </c>
      <c r="C40" s="88">
        <v>255</v>
      </c>
      <c r="D40" s="97">
        <v>605.2</v>
      </c>
      <c r="E40" s="98">
        <v>688.24</v>
      </c>
      <c r="F40" s="67">
        <f t="shared" si="3"/>
        <v>269.89803921568625</v>
      </c>
      <c r="G40" s="49">
        <f t="shared" si="4"/>
        <v>113.72108393919365</v>
      </c>
      <c r="H40" s="50">
        <f t="shared" si="5"/>
        <v>215.81687049231735</v>
      </c>
      <c r="I40" s="6"/>
    </row>
    <row r="41" spans="1:9" s="5" customFormat="1" ht="28.5" customHeight="1">
      <c r="A41" s="76" t="s">
        <v>123</v>
      </c>
      <c r="B41" s="98">
        <v>636.3</v>
      </c>
      <c r="C41" s="88">
        <v>675</v>
      </c>
      <c r="D41" s="97">
        <v>660</v>
      </c>
      <c r="E41" s="98">
        <v>574.31</v>
      </c>
      <c r="F41" s="67">
        <f t="shared" si="3"/>
        <v>85.08296296296297</v>
      </c>
      <c r="G41" s="49">
        <f t="shared" si="4"/>
        <v>87.01666666666665</v>
      </c>
      <c r="H41" s="50">
        <f t="shared" si="5"/>
        <v>90.25774005972026</v>
      </c>
      <c r="I41" s="6"/>
    </row>
    <row r="42" spans="1:9" s="5" customFormat="1" ht="28.5" customHeight="1">
      <c r="A42" s="76" t="s">
        <v>136</v>
      </c>
      <c r="B42" s="98">
        <v>3133.8</v>
      </c>
      <c r="C42" s="88"/>
      <c r="D42" s="97">
        <v>3237.1</v>
      </c>
      <c r="E42" s="98">
        <v>3310.6</v>
      </c>
      <c r="F42" s="67"/>
      <c r="G42" s="49">
        <f>E42/D42*100</f>
        <v>102.27055080164345</v>
      </c>
      <c r="H42" s="50">
        <f>E42/B42*100</f>
        <v>105.64171293637116</v>
      </c>
      <c r="I42" s="6"/>
    </row>
    <row r="43" spans="1:9" s="5" customFormat="1" ht="28.5" customHeight="1">
      <c r="A43" s="76" t="s">
        <v>137</v>
      </c>
      <c r="B43" s="98">
        <v>506.78</v>
      </c>
      <c r="C43" s="88"/>
      <c r="D43" s="97">
        <v>916.1</v>
      </c>
      <c r="E43" s="98">
        <v>888.5</v>
      </c>
      <c r="F43" s="67"/>
      <c r="G43" s="49">
        <f>E43/D43*100</f>
        <v>96.98722846850781</v>
      </c>
      <c r="H43" s="50">
        <f>E43/B43*100</f>
        <v>175.3226252022574</v>
      </c>
      <c r="I43" s="6"/>
    </row>
    <row r="44" spans="1:9" s="5" customFormat="1" ht="17.25" customHeight="1">
      <c r="A44" s="76" t="s">
        <v>126</v>
      </c>
      <c r="B44" s="98">
        <v>149.4</v>
      </c>
      <c r="C44" s="88"/>
      <c r="D44" s="97">
        <v>671.1</v>
      </c>
      <c r="E44" s="98">
        <v>526.64</v>
      </c>
      <c r="F44" s="67"/>
      <c r="G44" s="49">
        <f>E44/D44*100</f>
        <v>78.47414692296229</v>
      </c>
      <c r="H44" s="50">
        <f>E44/B44*100</f>
        <v>352.50334672021415</v>
      </c>
      <c r="I44" s="6"/>
    </row>
    <row r="45" spans="1:9" s="5" customFormat="1" ht="65.25" customHeight="1">
      <c r="A45" s="76" t="s">
        <v>125</v>
      </c>
      <c r="B45" s="98">
        <v>49.32</v>
      </c>
      <c r="C45" s="95">
        <v>36</v>
      </c>
      <c r="D45" s="99">
        <v>70</v>
      </c>
      <c r="E45" s="98">
        <v>57</v>
      </c>
      <c r="F45" s="67">
        <f t="shared" si="3"/>
        <v>158.33333333333331</v>
      </c>
      <c r="G45" s="49">
        <f t="shared" si="4"/>
        <v>81.42857142857143</v>
      </c>
      <c r="H45" s="50">
        <f t="shared" si="5"/>
        <v>115.57177615571777</v>
      </c>
      <c r="I45" s="6"/>
    </row>
    <row r="46" spans="1:9" s="5" customFormat="1" ht="30" customHeight="1">
      <c r="A46" s="76" t="s">
        <v>65</v>
      </c>
      <c r="B46" s="50">
        <v>109.8</v>
      </c>
      <c r="C46" s="88">
        <v>127.5</v>
      </c>
      <c r="D46" s="97">
        <v>110</v>
      </c>
      <c r="E46" s="98">
        <v>100.82</v>
      </c>
      <c r="F46" s="67">
        <f t="shared" si="3"/>
        <v>79.07450980392157</v>
      </c>
      <c r="G46" s="49">
        <f t="shared" si="4"/>
        <v>91.65454545454544</v>
      </c>
      <c r="H46" s="50">
        <f t="shared" si="5"/>
        <v>91.82149362477232</v>
      </c>
      <c r="I46" s="6"/>
    </row>
    <row r="47" spans="1:9" s="5" customFormat="1" ht="30" customHeight="1">
      <c r="A47" s="48" t="s">
        <v>33</v>
      </c>
      <c r="B47" s="86">
        <v>1526075</v>
      </c>
      <c r="C47" s="88">
        <v>1470912</v>
      </c>
      <c r="D47" s="89">
        <v>1532179.3</v>
      </c>
      <c r="E47" s="86">
        <v>1693943</v>
      </c>
      <c r="F47" s="67">
        <f t="shared" si="3"/>
        <v>115.16276976460861</v>
      </c>
      <c r="G47" s="49">
        <f t="shared" si="4"/>
        <v>110.55775260767457</v>
      </c>
      <c r="H47" s="50">
        <f t="shared" si="5"/>
        <v>110.99998361810528</v>
      </c>
      <c r="I47" s="6"/>
    </row>
    <row r="48" spans="1:9" s="5" customFormat="1" ht="30" customHeight="1">
      <c r="A48" s="78" t="s">
        <v>48</v>
      </c>
      <c r="B48" s="86">
        <v>1125466</v>
      </c>
      <c r="C48" s="88">
        <v>1007215</v>
      </c>
      <c r="D48" s="89">
        <v>1064755</v>
      </c>
      <c r="E48" s="86">
        <v>1295866.3</v>
      </c>
      <c r="F48" s="67">
        <f t="shared" si="3"/>
        <v>128.6583599330828</v>
      </c>
      <c r="G48" s="49">
        <f t="shared" si="4"/>
        <v>121.70558485285348</v>
      </c>
      <c r="H48" s="50">
        <f t="shared" si="5"/>
        <v>115.1404218341558</v>
      </c>
      <c r="I48" s="6"/>
    </row>
    <row r="49" spans="1:9" s="5" customFormat="1" ht="45" hidden="1">
      <c r="A49" s="78" t="s">
        <v>49</v>
      </c>
      <c r="B49" s="86" t="e">
        <f>A49/#REF!*100</f>
        <v>#VALUE!</v>
      </c>
      <c r="C49" s="89">
        <v>245599</v>
      </c>
      <c r="D49" s="89"/>
      <c r="E49" s="86">
        <f>D49/C49*100</f>
        <v>0</v>
      </c>
      <c r="F49" s="67">
        <f t="shared" si="3"/>
        <v>0</v>
      </c>
      <c r="G49" s="49" t="e">
        <f t="shared" si="4"/>
        <v>#DIV/0!</v>
      </c>
      <c r="H49" s="50" t="e">
        <f t="shared" si="5"/>
        <v>#VALUE!</v>
      </c>
      <c r="I49" s="6"/>
    </row>
    <row r="50" spans="1:9" s="5" customFormat="1" ht="28.5" customHeight="1">
      <c r="A50" s="78" t="s">
        <v>50</v>
      </c>
      <c r="B50" s="86">
        <v>251891</v>
      </c>
      <c r="C50" s="86">
        <v>245599</v>
      </c>
      <c r="D50" s="89">
        <v>254410</v>
      </c>
      <c r="E50" s="86">
        <v>255400</v>
      </c>
      <c r="F50" s="67">
        <f t="shared" si="3"/>
        <v>103.99065142773382</v>
      </c>
      <c r="G50" s="49">
        <f t="shared" si="4"/>
        <v>100.38913564718368</v>
      </c>
      <c r="H50" s="50">
        <f t="shared" si="5"/>
        <v>101.39306287243292</v>
      </c>
      <c r="I50" s="6"/>
    </row>
    <row r="51" spans="1:9" s="5" customFormat="1" ht="30" customHeight="1">
      <c r="A51" s="128" t="s">
        <v>2</v>
      </c>
      <c r="B51" s="129"/>
      <c r="C51" s="129"/>
      <c r="D51" s="129"/>
      <c r="E51" s="129"/>
      <c r="F51" s="129"/>
      <c r="G51" s="130"/>
      <c r="H51" s="100"/>
      <c r="I51" s="30"/>
    </row>
    <row r="52" spans="1:9" s="5" customFormat="1" ht="30" hidden="1">
      <c r="A52" s="76" t="s">
        <v>51</v>
      </c>
      <c r="B52" s="90"/>
      <c r="C52" s="97"/>
      <c r="D52" s="97"/>
      <c r="E52" s="97"/>
      <c r="F52" s="50"/>
      <c r="G52" s="49" t="e">
        <f>C52/#REF!*100</f>
        <v>#REF!</v>
      </c>
      <c r="H52" s="50"/>
      <c r="I52" s="6"/>
    </row>
    <row r="53" spans="1:9" s="5" customFormat="1" ht="15" hidden="1">
      <c r="A53" s="76" t="s">
        <v>3</v>
      </c>
      <c r="B53" s="90"/>
      <c r="C53" s="97"/>
      <c r="D53" s="97"/>
      <c r="E53" s="97"/>
      <c r="F53" s="50"/>
      <c r="G53" s="49" t="e">
        <f>C53/#REF!*100</f>
        <v>#REF!</v>
      </c>
      <c r="H53" s="50"/>
      <c r="I53" s="6"/>
    </row>
    <row r="54" spans="1:9" s="5" customFormat="1" ht="15" hidden="1">
      <c r="A54" s="76" t="s">
        <v>4</v>
      </c>
      <c r="B54" s="90"/>
      <c r="C54" s="97">
        <v>0.731</v>
      </c>
      <c r="D54" s="97"/>
      <c r="E54" s="97"/>
      <c r="F54" s="50"/>
      <c r="G54" s="49" t="e">
        <f>C54/#REF!*100</f>
        <v>#REF!</v>
      </c>
      <c r="H54" s="50"/>
      <c r="I54" s="6"/>
    </row>
    <row r="55" spans="1:9" s="5" customFormat="1" ht="15" hidden="1">
      <c r="A55" s="76" t="s">
        <v>5</v>
      </c>
      <c r="B55" s="90"/>
      <c r="C55" s="97"/>
      <c r="D55" s="97"/>
      <c r="E55" s="97"/>
      <c r="F55" s="50"/>
      <c r="G55" s="49" t="e">
        <f>C55/#REF!*100</f>
        <v>#REF!</v>
      </c>
      <c r="H55" s="50"/>
      <c r="I55" s="6"/>
    </row>
    <row r="56" spans="1:9" s="5" customFormat="1" ht="30" hidden="1">
      <c r="A56" s="76" t="s">
        <v>71</v>
      </c>
      <c r="B56" s="90"/>
      <c r="C56" s="97"/>
      <c r="D56" s="97"/>
      <c r="E56" s="97"/>
      <c r="F56" s="50"/>
      <c r="G56" s="49"/>
      <c r="H56" s="50"/>
      <c r="I56" s="6"/>
    </row>
    <row r="57" spans="1:9" s="5" customFormat="1" ht="18" customHeight="1">
      <c r="A57" s="48" t="s">
        <v>25</v>
      </c>
      <c r="B57" s="92">
        <v>1.589</v>
      </c>
      <c r="C57" s="93">
        <v>1.59</v>
      </c>
      <c r="D57" s="101">
        <v>1.59</v>
      </c>
      <c r="E57" s="92">
        <v>1.591</v>
      </c>
      <c r="F57" s="67">
        <f aca="true" t="shared" si="6" ref="F57:F86">E57/C57*100</f>
        <v>100.06289308176099</v>
      </c>
      <c r="G57" s="49">
        <f aca="true" t="shared" si="7" ref="G57:G86">E57/D57*100</f>
        <v>100.06289308176099</v>
      </c>
      <c r="H57" s="50">
        <f aca="true" t="shared" si="8" ref="H57:H86">E57/B57*100</f>
        <v>100.12586532410322</v>
      </c>
      <c r="I57" s="6"/>
    </row>
    <row r="58" spans="1:9" s="5" customFormat="1" ht="30" hidden="1">
      <c r="A58" s="78" t="s">
        <v>48</v>
      </c>
      <c r="B58" s="50" t="e">
        <f>A58/#REF!*100</f>
        <v>#VALUE!</v>
      </c>
      <c r="C58" s="93"/>
      <c r="D58" s="102" t="e">
        <f>C58/#REF!*100</f>
        <v>#REF!</v>
      </c>
      <c r="E58" s="50" t="e">
        <f>D58/C58*100</f>
        <v>#REF!</v>
      </c>
      <c r="F58" s="67" t="e">
        <f t="shared" si="6"/>
        <v>#REF!</v>
      </c>
      <c r="G58" s="49" t="e">
        <f t="shared" si="7"/>
        <v>#REF!</v>
      </c>
      <c r="H58" s="50" t="e">
        <f t="shared" si="8"/>
        <v>#REF!</v>
      </c>
      <c r="I58" s="6"/>
    </row>
    <row r="59" spans="1:9" s="5" customFormat="1" ht="45" hidden="1">
      <c r="A59" s="78" t="s">
        <v>49</v>
      </c>
      <c r="B59" s="50" t="e">
        <f>A59/#REF!*100</f>
        <v>#VALUE!</v>
      </c>
      <c r="C59" s="93"/>
      <c r="D59" s="102" t="e">
        <f>C59/#REF!*100</f>
        <v>#REF!</v>
      </c>
      <c r="E59" s="50" t="e">
        <f>D59/C59*100</f>
        <v>#REF!</v>
      </c>
      <c r="F59" s="67" t="e">
        <f t="shared" si="6"/>
        <v>#REF!</v>
      </c>
      <c r="G59" s="49" t="e">
        <f t="shared" si="7"/>
        <v>#REF!</v>
      </c>
      <c r="H59" s="50" t="e">
        <f t="shared" si="8"/>
        <v>#REF!</v>
      </c>
      <c r="I59" s="6"/>
    </row>
    <row r="60" spans="1:9" s="5" customFormat="1" ht="27" customHeight="1">
      <c r="A60" s="78" t="s">
        <v>52</v>
      </c>
      <c r="B60" s="92">
        <v>1.589</v>
      </c>
      <c r="C60" s="93">
        <v>1.59</v>
      </c>
      <c r="D60" s="101">
        <v>1.59</v>
      </c>
      <c r="E60" s="92">
        <v>1.591</v>
      </c>
      <c r="F60" s="67">
        <f t="shared" si="6"/>
        <v>100.06289308176099</v>
      </c>
      <c r="G60" s="49">
        <f t="shared" si="7"/>
        <v>100.06289308176099</v>
      </c>
      <c r="H60" s="50">
        <f t="shared" si="8"/>
        <v>100.12586532410322</v>
      </c>
      <c r="I60" s="6"/>
    </row>
    <row r="61" spans="1:9" s="5" customFormat="1" ht="15.75">
      <c r="A61" s="103" t="s">
        <v>26</v>
      </c>
      <c r="B61" s="92">
        <v>0.327</v>
      </c>
      <c r="C61" s="93">
        <v>0.327</v>
      </c>
      <c r="D61" s="101">
        <v>0.327</v>
      </c>
      <c r="E61" s="92">
        <v>0.329</v>
      </c>
      <c r="F61" s="67">
        <f t="shared" si="6"/>
        <v>100.61162079510704</v>
      </c>
      <c r="G61" s="49">
        <f t="shared" si="7"/>
        <v>100.61162079510704</v>
      </c>
      <c r="H61" s="50">
        <f t="shared" si="8"/>
        <v>100.61162079510704</v>
      </c>
      <c r="I61" s="6"/>
    </row>
    <row r="62" spans="1:9" s="5" customFormat="1" ht="30" hidden="1">
      <c r="A62" s="78" t="s">
        <v>48</v>
      </c>
      <c r="B62" s="92" t="e">
        <f>A62/#REF!*100</f>
        <v>#VALUE!</v>
      </c>
      <c r="C62" s="93"/>
      <c r="D62" s="101" t="e">
        <f>C62/#REF!*100</f>
        <v>#REF!</v>
      </c>
      <c r="E62" s="92" t="e">
        <f>D62/C62*100</f>
        <v>#REF!</v>
      </c>
      <c r="F62" s="67" t="e">
        <f t="shared" si="6"/>
        <v>#REF!</v>
      </c>
      <c r="G62" s="49" t="e">
        <f t="shared" si="7"/>
        <v>#REF!</v>
      </c>
      <c r="H62" s="50" t="e">
        <f t="shared" si="8"/>
        <v>#REF!</v>
      </c>
      <c r="I62" s="6"/>
    </row>
    <row r="63" spans="1:9" s="5" customFormat="1" ht="45" hidden="1">
      <c r="A63" s="78" t="s">
        <v>49</v>
      </c>
      <c r="B63" s="92" t="e">
        <f>A63/#REF!*100</f>
        <v>#VALUE!</v>
      </c>
      <c r="C63" s="93"/>
      <c r="D63" s="101" t="e">
        <f>C63/#REF!*100</f>
        <v>#REF!</v>
      </c>
      <c r="E63" s="92" t="e">
        <f>D63/C63*100</f>
        <v>#REF!</v>
      </c>
      <c r="F63" s="67" t="e">
        <f t="shared" si="6"/>
        <v>#REF!</v>
      </c>
      <c r="G63" s="49" t="e">
        <f t="shared" si="7"/>
        <v>#REF!</v>
      </c>
      <c r="H63" s="50" t="e">
        <f t="shared" si="8"/>
        <v>#REF!</v>
      </c>
      <c r="I63" s="6"/>
    </row>
    <row r="64" spans="1:9" s="5" customFormat="1" ht="30.75" customHeight="1">
      <c r="A64" s="78" t="s">
        <v>52</v>
      </c>
      <c r="B64" s="92">
        <v>0.327</v>
      </c>
      <c r="C64" s="93">
        <v>0.327</v>
      </c>
      <c r="D64" s="101">
        <v>0.327</v>
      </c>
      <c r="E64" s="92">
        <v>0.329</v>
      </c>
      <c r="F64" s="67">
        <f t="shared" si="6"/>
        <v>100.61162079510704</v>
      </c>
      <c r="G64" s="49">
        <f t="shared" si="7"/>
        <v>100.61162079510704</v>
      </c>
      <c r="H64" s="50">
        <f t="shared" si="8"/>
        <v>100.61162079510704</v>
      </c>
      <c r="I64" s="6"/>
    </row>
    <row r="65" spans="1:9" s="5" customFormat="1" ht="22.5" customHeight="1">
      <c r="A65" s="48" t="s">
        <v>37</v>
      </c>
      <c r="B65" s="92">
        <v>0.66</v>
      </c>
      <c r="C65" s="93">
        <v>0.665</v>
      </c>
      <c r="D65" s="101">
        <v>0.665</v>
      </c>
      <c r="E65" s="92">
        <v>0.666</v>
      </c>
      <c r="F65" s="67">
        <f t="shared" si="6"/>
        <v>100.15037593984964</v>
      </c>
      <c r="G65" s="49">
        <f t="shared" si="7"/>
        <v>100.15037593984964</v>
      </c>
      <c r="H65" s="50">
        <f t="shared" si="8"/>
        <v>100.9090909090909</v>
      </c>
      <c r="I65" s="6"/>
    </row>
    <row r="66" spans="1:9" s="5" customFormat="1" ht="30" hidden="1">
      <c r="A66" s="78" t="s">
        <v>48</v>
      </c>
      <c r="B66" s="92" t="e">
        <f>A66/#REF!*100</f>
        <v>#VALUE!</v>
      </c>
      <c r="C66" s="95"/>
      <c r="D66" s="101" t="e">
        <f>C66/#REF!*100</f>
        <v>#REF!</v>
      </c>
      <c r="E66" s="92" t="e">
        <f>D66/C66*100</f>
        <v>#REF!</v>
      </c>
      <c r="F66" s="67" t="e">
        <f t="shared" si="6"/>
        <v>#REF!</v>
      </c>
      <c r="G66" s="49" t="e">
        <f t="shared" si="7"/>
        <v>#REF!</v>
      </c>
      <c r="H66" s="50" t="e">
        <f t="shared" si="8"/>
        <v>#REF!</v>
      </c>
      <c r="I66" s="6"/>
    </row>
    <row r="67" spans="1:9" s="5" customFormat="1" ht="45" hidden="1">
      <c r="A67" s="78" t="s">
        <v>49</v>
      </c>
      <c r="B67" s="92" t="e">
        <f>A67/#REF!*100</f>
        <v>#VALUE!</v>
      </c>
      <c r="C67" s="95"/>
      <c r="D67" s="101" t="e">
        <f>C67/#REF!*100</f>
        <v>#REF!</v>
      </c>
      <c r="E67" s="92" t="e">
        <f>D67/C67*100</f>
        <v>#REF!</v>
      </c>
      <c r="F67" s="67" t="e">
        <f t="shared" si="6"/>
        <v>#REF!</v>
      </c>
      <c r="G67" s="49" t="e">
        <f t="shared" si="7"/>
        <v>#REF!</v>
      </c>
      <c r="H67" s="50" t="e">
        <f t="shared" si="8"/>
        <v>#REF!</v>
      </c>
      <c r="I67" s="6"/>
    </row>
    <row r="68" spans="1:9" s="5" customFormat="1" ht="29.25" customHeight="1">
      <c r="A68" s="78" t="s">
        <v>52</v>
      </c>
      <c r="B68" s="92">
        <v>0.66</v>
      </c>
      <c r="C68" s="93">
        <v>0.665</v>
      </c>
      <c r="D68" s="101">
        <v>0.665</v>
      </c>
      <c r="E68" s="92">
        <v>0.666</v>
      </c>
      <c r="F68" s="67">
        <f t="shared" si="6"/>
        <v>100.15037593984964</v>
      </c>
      <c r="G68" s="49">
        <f t="shared" si="7"/>
        <v>100.15037593984964</v>
      </c>
      <c r="H68" s="50">
        <f t="shared" si="8"/>
        <v>100.9090909090909</v>
      </c>
      <c r="I68" s="6"/>
    </row>
    <row r="69" spans="1:9" s="5" customFormat="1" ht="15.75">
      <c r="A69" s="76" t="s">
        <v>72</v>
      </c>
      <c r="B69" s="92">
        <v>0.123</v>
      </c>
      <c r="C69" s="93">
        <v>0.124</v>
      </c>
      <c r="D69" s="101">
        <v>0.124</v>
      </c>
      <c r="E69" s="92">
        <v>0.126</v>
      </c>
      <c r="F69" s="67">
        <f t="shared" si="6"/>
        <v>101.61290322580645</v>
      </c>
      <c r="G69" s="49">
        <f t="shared" si="7"/>
        <v>101.61290322580645</v>
      </c>
      <c r="H69" s="50">
        <f t="shared" si="8"/>
        <v>102.4390243902439</v>
      </c>
      <c r="I69" s="6"/>
    </row>
    <row r="70" spans="1:9" s="5" customFormat="1" ht="30" hidden="1">
      <c r="A70" s="78" t="s">
        <v>48</v>
      </c>
      <c r="B70" s="92" t="e">
        <f>A70/#REF!*100</f>
        <v>#VALUE!</v>
      </c>
      <c r="C70" s="95"/>
      <c r="D70" s="101" t="e">
        <f>C70/#REF!*100</f>
        <v>#REF!</v>
      </c>
      <c r="E70" s="92" t="e">
        <f>D70/C70*100</f>
        <v>#REF!</v>
      </c>
      <c r="F70" s="67" t="e">
        <f t="shared" si="6"/>
        <v>#REF!</v>
      </c>
      <c r="G70" s="49" t="e">
        <f t="shared" si="7"/>
        <v>#REF!</v>
      </c>
      <c r="H70" s="50" t="e">
        <f t="shared" si="8"/>
        <v>#REF!</v>
      </c>
      <c r="I70" s="6"/>
    </row>
    <row r="71" spans="1:9" s="5" customFormat="1" ht="45" hidden="1">
      <c r="A71" s="78" t="s">
        <v>49</v>
      </c>
      <c r="B71" s="92" t="e">
        <f>A71/#REF!*100</f>
        <v>#VALUE!</v>
      </c>
      <c r="C71" s="95"/>
      <c r="D71" s="101" t="e">
        <f>C71/#REF!*100</f>
        <v>#REF!</v>
      </c>
      <c r="E71" s="92" t="e">
        <f>D71/C71*100</f>
        <v>#REF!</v>
      </c>
      <c r="F71" s="67" t="e">
        <f t="shared" si="6"/>
        <v>#REF!</v>
      </c>
      <c r="G71" s="49" t="e">
        <f t="shared" si="7"/>
        <v>#REF!</v>
      </c>
      <c r="H71" s="50" t="e">
        <f t="shared" si="8"/>
        <v>#REF!</v>
      </c>
      <c r="I71" s="6"/>
    </row>
    <row r="72" spans="1:9" s="5" customFormat="1" ht="27.75" customHeight="1">
      <c r="A72" s="78" t="s">
        <v>52</v>
      </c>
      <c r="B72" s="92">
        <v>0.123</v>
      </c>
      <c r="C72" s="93">
        <v>0.124</v>
      </c>
      <c r="D72" s="101">
        <v>0.124</v>
      </c>
      <c r="E72" s="92">
        <v>0.126</v>
      </c>
      <c r="F72" s="67">
        <f t="shared" si="6"/>
        <v>101.61290322580645</v>
      </c>
      <c r="G72" s="49">
        <f t="shared" si="7"/>
        <v>101.61290322580645</v>
      </c>
      <c r="H72" s="50">
        <f t="shared" si="8"/>
        <v>102.4390243902439</v>
      </c>
      <c r="I72" s="6"/>
    </row>
    <row r="73" spans="1:9" s="5" customFormat="1" ht="33" customHeight="1">
      <c r="A73" s="76" t="s">
        <v>89</v>
      </c>
      <c r="B73" s="92">
        <v>10.97</v>
      </c>
      <c r="C73" s="101">
        <f>C76+C77+C78</f>
        <v>11.449</v>
      </c>
      <c r="D73" s="101">
        <v>11.449</v>
      </c>
      <c r="E73" s="92">
        <v>10.845</v>
      </c>
      <c r="F73" s="67">
        <f t="shared" si="6"/>
        <v>94.7244300812298</v>
      </c>
      <c r="G73" s="49">
        <f t="shared" si="7"/>
        <v>94.7244300812298</v>
      </c>
      <c r="H73" s="50">
        <f t="shared" si="8"/>
        <v>98.86052871467639</v>
      </c>
      <c r="I73" s="6"/>
    </row>
    <row r="74" spans="1:9" s="5" customFormat="1" ht="30" hidden="1">
      <c r="A74" s="78" t="s">
        <v>48</v>
      </c>
      <c r="B74" s="92" t="e">
        <f>A74/#REF!*100</f>
        <v>#VALUE!</v>
      </c>
      <c r="C74" s="93"/>
      <c r="D74" s="101" t="e">
        <f>C74/#REF!*100</f>
        <v>#REF!</v>
      </c>
      <c r="E74" s="92" t="e">
        <f>D74/C74*100</f>
        <v>#REF!</v>
      </c>
      <c r="F74" s="67" t="e">
        <f t="shared" si="6"/>
        <v>#REF!</v>
      </c>
      <c r="G74" s="49" t="e">
        <f t="shared" si="7"/>
        <v>#REF!</v>
      </c>
      <c r="H74" s="50" t="e">
        <f t="shared" si="8"/>
        <v>#REF!</v>
      </c>
      <c r="I74" s="6"/>
    </row>
    <row r="75" spans="1:9" s="5" customFormat="1" ht="45" hidden="1">
      <c r="A75" s="78" t="s">
        <v>49</v>
      </c>
      <c r="B75" s="92" t="e">
        <f>A75/#REF!*100</f>
        <v>#VALUE!</v>
      </c>
      <c r="C75" s="93"/>
      <c r="D75" s="101" t="e">
        <f>C75/#REF!*100</f>
        <v>#REF!</v>
      </c>
      <c r="E75" s="92" t="e">
        <f>D75/C75*100</f>
        <v>#REF!</v>
      </c>
      <c r="F75" s="67" t="e">
        <f t="shared" si="6"/>
        <v>#REF!</v>
      </c>
      <c r="G75" s="49" t="e">
        <f t="shared" si="7"/>
        <v>#REF!</v>
      </c>
      <c r="H75" s="50" t="e">
        <f t="shared" si="8"/>
        <v>#REF!</v>
      </c>
      <c r="I75" s="6"/>
    </row>
    <row r="76" spans="1:9" s="5" customFormat="1" ht="45">
      <c r="A76" s="78" t="s">
        <v>111</v>
      </c>
      <c r="B76" s="92">
        <v>10.663</v>
      </c>
      <c r="C76" s="96">
        <v>11.12</v>
      </c>
      <c r="D76" s="101">
        <v>11.12</v>
      </c>
      <c r="E76" s="92">
        <v>10.52</v>
      </c>
      <c r="F76" s="67">
        <f t="shared" si="6"/>
        <v>94.60431654676259</v>
      </c>
      <c r="G76" s="49">
        <f t="shared" si="7"/>
        <v>94.60431654676259</v>
      </c>
      <c r="H76" s="50">
        <f t="shared" si="8"/>
        <v>98.65891400168807</v>
      </c>
      <c r="I76" s="6"/>
    </row>
    <row r="77" spans="1:9" s="5" customFormat="1" ht="15.75">
      <c r="A77" s="78" t="s">
        <v>107</v>
      </c>
      <c r="B77" s="92">
        <v>0.042</v>
      </c>
      <c r="C77" s="93">
        <v>0.06</v>
      </c>
      <c r="D77" s="101">
        <v>0.06</v>
      </c>
      <c r="E77" s="92">
        <v>0.053</v>
      </c>
      <c r="F77" s="67">
        <f t="shared" si="6"/>
        <v>88.33333333333333</v>
      </c>
      <c r="G77" s="49">
        <f t="shared" si="7"/>
        <v>88.33333333333333</v>
      </c>
      <c r="H77" s="50">
        <f t="shared" si="8"/>
        <v>126.19047619047619</v>
      </c>
      <c r="I77" s="6"/>
    </row>
    <row r="78" spans="1:9" s="5" customFormat="1" ht="22.5" customHeight="1">
      <c r="A78" s="78" t="s">
        <v>108</v>
      </c>
      <c r="B78" s="92">
        <v>0.271</v>
      </c>
      <c r="C78" s="93">
        <v>0.269</v>
      </c>
      <c r="D78" s="101">
        <v>0.269</v>
      </c>
      <c r="E78" s="92">
        <v>0.272</v>
      </c>
      <c r="F78" s="67">
        <f t="shared" si="6"/>
        <v>101.11524163568772</v>
      </c>
      <c r="G78" s="49">
        <f t="shared" si="7"/>
        <v>101.11524163568772</v>
      </c>
      <c r="H78" s="50">
        <f t="shared" si="8"/>
        <v>100.36900369003689</v>
      </c>
      <c r="I78" s="6"/>
    </row>
    <row r="79" spans="1:9" s="5" customFormat="1" ht="15.75">
      <c r="A79" s="76" t="s">
        <v>90</v>
      </c>
      <c r="B79" s="92">
        <v>1.095</v>
      </c>
      <c r="C79" s="93">
        <v>1.253</v>
      </c>
      <c r="D79" s="101">
        <v>0.987</v>
      </c>
      <c r="E79" s="92">
        <v>0.8</v>
      </c>
      <c r="F79" s="67">
        <f t="shared" si="6"/>
        <v>63.846767757382295</v>
      </c>
      <c r="G79" s="49">
        <f t="shared" si="7"/>
        <v>81.05369807497468</v>
      </c>
      <c r="H79" s="50">
        <f t="shared" si="8"/>
        <v>73.05936073059361</v>
      </c>
      <c r="I79" s="6"/>
    </row>
    <row r="80" spans="1:9" s="5" customFormat="1" ht="30" hidden="1">
      <c r="A80" s="78" t="s">
        <v>48</v>
      </c>
      <c r="B80" s="92" t="e">
        <f>A80/#REF!*100</f>
        <v>#VALUE!</v>
      </c>
      <c r="C80" s="93"/>
      <c r="D80" s="101" t="e">
        <f>C80/#REF!*100</f>
        <v>#REF!</v>
      </c>
      <c r="E80" s="92" t="e">
        <f>D80/C80*100</f>
        <v>#REF!</v>
      </c>
      <c r="F80" s="67" t="e">
        <f t="shared" si="6"/>
        <v>#REF!</v>
      </c>
      <c r="G80" s="49" t="e">
        <f t="shared" si="7"/>
        <v>#REF!</v>
      </c>
      <c r="H80" s="50" t="e">
        <f t="shared" si="8"/>
        <v>#REF!</v>
      </c>
      <c r="I80" s="6"/>
    </row>
    <row r="81" spans="1:9" s="5" customFormat="1" ht="15.75">
      <c r="A81" s="78" t="s">
        <v>107</v>
      </c>
      <c r="B81" s="92">
        <v>0.383</v>
      </c>
      <c r="C81" s="93">
        <v>0.371</v>
      </c>
      <c r="D81" s="101">
        <v>0.105</v>
      </c>
      <c r="E81" s="92">
        <v>0.07</v>
      </c>
      <c r="F81" s="67">
        <f t="shared" si="6"/>
        <v>18.867924528301888</v>
      </c>
      <c r="G81" s="49">
        <f t="shared" si="7"/>
        <v>66.66666666666667</v>
      </c>
      <c r="H81" s="50">
        <f t="shared" si="8"/>
        <v>18.276762402088774</v>
      </c>
      <c r="I81" s="6"/>
    </row>
    <row r="82" spans="1:9" s="5" customFormat="1" ht="24" customHeight="1">
      <c r="A82" s="78" t="s">
        <v>110</v>
      </c>
      <c r="B82" s="92">
        <v>0.712</v>
      </c>
      <c r="C82" s="93">
        <v>0.882</v>
      </c>
      <c r="D82" s="101">
        <v>0.882</v>
      </c>
      <c r="E82" s="92">
        <v>0.73</v>
      </c>
      <c r="F82" s="67">
        <f t="shared" si="6"/>
        <v>82.76643990929705</v>
      </c>
      <c r="G82" s="49">
        <f t="shared" si="7"/>
        <v>82.76643990929705</v>
      </c>
      <c r="H82" s="50">
        <f t="shared" si="8"/>
        <v>102.52808988764046</v>
      </c>
      <c r="I82" s="6"/>
    </row>
    <row r="83" spans="1:9" s="5" customFormat="1" ht="20.25" customHeight="1">
      <c r="A83" s="76" t="s">
        <v>91</v>
      </c>
      <c r="B83" s="104">
        <v>1560</v>
      </c>
      <c r="C83" s="89">
        <v>1561</v>
      </c>
      <c r="D83" s="105">
        <v>1570</v>
      </c>
      <c r="E83" s="104">
        <v>1561</v>
      </c>
      <c r="F83" s="67">
        <f t="shared" si="6"/>
        <v>100</v>
      </c>
      <c r="G83" s="49">
        <f t="shared" si="7"/>
        <v>99.4267515923567</v>
      </c>
      <c r="H83" s="50">
        <f t="shared" si="8"/>
        <v>100.06410256410257</v>
      </c>
      <c r="I83" s="6"/>
    </row>
    <row r="84" spans="1:9" s="5" customFormat="1" ht="30" hidden="1">
      <c r="A84" s="78" t="s">
        <v>48</v>
      </c>
      <c r="B84" s="104" t="e">
        <f>A84/#REF!*100</f>
        <v>#VALUE!</v>
      </c>
      <c r="C84" s="89"/>
      <c r="D84" s="105" t="e">
        <f>C84/#REF!*100</f>
        <v>#REF!</v>
      </c>
      <c r="E84" s="104" t="e">
        <f>D84/C84*100</f>
        <v>#REF!</v>
      </c>
      <c r="F84" s="67" t="e">
        <f t="shared" si="6"/>
        <v>#REF!</v>
      </c>
      <c r="G84" s="49" t="e">
        <f t="shared" si="7"/>
        <v>#REF!</v>
      </c>
      <c r="H84" s="50" t="e">
        <f t="shared" si="8"/>
        <v>#REF!</v>
      </c>
      <c r="I84" s="6"/>
    </row>
    <row r="85" spans="1:9" s="5" customFormat="1" ht="45" hidden="1">
      <c r="A85" s="78" t="s">
        <v>49</v>
      </c>
      <c r="B85" s="104" t="e">
        <f>A85/#REF!*100</f>
        <v>#VALUE!</v>
      </c>
      <c r="C85" s="89"/>
      <c r="D85" s="105" t="e">
        <f>C85/#REF!*100</f>
        <v>#REF!</v>
      </c>
      <c r="E85" s="104" t="e">
        <f>D85/C85*100</f>
        <v>#REF!</v>
      </c>
      <c r="F85" s="67" t="e">
        <f t="shared" si="6"/>
        <v>#REF!</v>
      </c>
      <c r="G85" s="49" t="e">
        <f t="shared" si="7"/>
        <v>#REF!</v>
      </c>
      <c r="H85" s="50" t="e">
        <f t="shared" si="8"/>
        <v>#REF!</v>
      </c>
      <c r="I85" s="6"/>
    </row>
    <row r="86" spans="1:9" s="5" customFormat="1" ht="30" customHeight="1">
      <c r="A86" s="78" t="s">
        <v>52</v>
      </c>
      <c r="B86" s="104">
        <v>1560</v>
      </c>
      <c r="C86" s="89">
        <v>1561</v>
      </c>
      <c r="D86" s="105">
        <v>1570</v>
      </c>
      <c r="E86" s="104">
        <v>1561</v>
      </c>
      <c r="F86" s="67">
        <f t="shared" si="6"/>
        <v>100</v>
      </c>
      <c r="G86" s="49">
        <f t="shared" si="7"/>
        <v>99.4267515923567</v>
      </c>
      <c r="H86" s="50">
        <f t="shared" si="8"/>
        <v>100.06410256410257</v>
      </c>
      <c r="I86" s="6"/>
    </row>
    <row r="87" spans="1:9" s="5" customFormat="1" ht="45" hidden="1">
      <c r="A87" s="76" t="s">
        <v>74</v>
      </c>
      <c r="B87" s="90"/>
      <c r="C87" s="97"/>
      <c r="D87" s="97"/>
      <c r="E87" s="97"/>
      <c r="F87" s="50"/>
      <c r="G87" s="49"/>
      <c r="H87" s="50"/>
      <c r="I87" s="6"/>
    </row>
    <row r="88" spans="1:9" s="5" customFormat="1" ht="30" hidden="1">
      <c r="A88" s="78" t="s">
        <v>48</v>
      </c>
      <c r="B88" s="90"/>
      <c r="C88" s="97"/>
      <c r="D88" s="97"/>
      <c r="E88" s="97"/>
      <c r="F88" s="50"/>
      <c r="G88" s="49"/>
      <c r="H88" s="50"/>
      <c r="I88" s="6"/>
    </row>
    <row r="89" spans="1:9" s="5" customFormat="1" ht="45" hidden="1">
      <c r="A89" s="78" t="s">
        <v>49</v>
      </c>
      <c r="B89" s="90"/>
      <c r="C89" s="97"/>
      <c r="D89" s="97"/>
      <c r="E89" s="97"/>
      <c r="F89" s="50"/>
      <c r="G89" s="49"/>
      <c r="H89" s="50"/>
      <c r="I89" s="6"/>
    </row>
    <row r="90" spans="1:9" s="5" customFormat="1" ht="30" hidden="1">
      <c r="A90" s="78" t="s">
        <v>52</v>
      </c>
      <c r="B90" s="90"/>
      <c r="C90" s="97"/>
      <c r="D90" s="97"/>
      <c r="E90" s="97"/>
      <c r="F90" s="50"/>
      <c r="G90" s="49"/>
      <c r="H90" s="50"/>
      <c r="I90" s="6"/>
    </row>
    <row r="91" spans="1:9" s="5" customFormat="1" ht="18" customHeight="1">
      <c r="A91" s="128" t="s">
        <v>46</v>
      </c>
      <c r="B91" s="129"/>
      <c r="C91" s="129"/>
      <c r="D91" s="129"/>
      <c r="E91" s="129"/>
      <c r="F91" s="129"/>
      <c r="G91" s="129"/>
      <c r="H91" s="100"/>
      <c r="I91" s="30"/>
    </row>
    <row r="92" spans="1:9" s="5" customFormat="1" ht="15.75" customHeight="1">
      <c r="A92" s="76" t="s">
        <v>47</v>
      </c>
      <c r="B92" s="104">
        <v>221</v>
      </c>
      <c r="C92" s="89">
        <v>221</v>
      </c>
      <c r="D92" s="105">
        <v>213</v>
      </c>
      <c r="E92" s="104">
        <v>213</v>
      </c>
      <c r="F92" s="67">
        <f aca="true" t="shared" si="9" ref="F92:F116">E92/C92*100</f>
        <v>96.38009049773756</v>
      </c>
      <c r="G92" s="49">
        <f aca="true" t="shared" si="10" ref="G92:G116">E92/D92*100</f>
        <v>100</v>
      </c>
      <c r="H92" s="50">
        <f aca="true" t="shared" si="11" ref="H92:H155">E92/B92*100</f>
        <v>96.38009049773756</v>
      </c>
      <c r="I92" s="6"/>
    </row>
    <row r="93" spans="1:9" s="5" customFormat="1" ht="30" hidden="1">
      <c r="A93" s="78" t="s">
        <v>48</v>
      </c>
      <c r="B93" s="104" t="e">
        <f>A93/#REF!*100</f>
        <v>#VALUE!</v>
      </c>
      <c r="C93" s="106"/>
      <c r="D93" s="105" t="e">
        <f>C93/#REF!*100</f>
        <v>#REF!</v>
      </c>
      <c r="E93" s="104" t="e">
        <f>D93/C93*100</f>
        <v>#REF!</v>
      </c>
      <c r="F93" s="67" t="e">
        <f t="shared" si="9"/>
        <v>#REF!</v>
      </c>
      <c r="G93" s="49" t="e">
        <f t="shared" si="10"/>
        <v>#REF!</v>
      </c>
      <c r="H93" s="50" t="e">
        <f t="shared" si="11"/>
        <v>#REF!</v>
      </c>
      <c r="I93" s="6"/>
    </row>
    <row r="94" spans="1:9" s="5" customFormat="1" ht="45" hidden="1">
      <c r="A94" s="78" t="s">
        <v>49</v>
      </c>
      <c r="B94" s="104" t="e">
        <f>A94/#REF!*100</f>
        <v>#VALUE!</v>
      </c>
      <c r="C94" s="106"/>
      <c r="D94" s="105" t="e">
        <f>C94/#REF!*100</f>
        <v>#REF!</v>
      </c>
      <c r="E94" s="104" t="e">
        <f>D94/C94*100</f>
        <v>#REF!</v>
      </c>
      <c r="F94" s="67" t="e">
        <f t="shared" si="9"/>
        <v>#REF!</v>
      </c>
      <c r="G94" s="49" t="e">
        <f t="shared" si="10"/>
        <v>#REF!</v>
      </c>
      <c r="H94" s="50" t="e">
        <f t="shared" si="11"/>
        <v>#REF!</v>
      </c>
      <c r="I94" s="6"/>
    </row>
    <row r="95" spans="1:9" s="5" customFormat="1" ht="15.75">
      <c r="A95" s="103" t="s">
        <v>109</v>
      </c>
      <c r="B95" s="104">
        <v>100</v>
      </c>
      <c r="C95" s="104">
        <v>100</v>
      </c>
      <c r="D95" s="105">
        <v>95</v>
      </c>
      <c r="E95" s="104">
        <v>95</v>
      </c>
      <c r="F95" s="67">
        <f t="shared" si="9"/>
        <v>95</v>
      </c>
      <c r="G95" s="49">
        <f t="shared" si="10"/>
        <v>100</v>
      </c>
      <c r="H95" s="50">
        <v>0</v>
      </c>
      <c r="I95" s="6"/>
    </row>
    <row r="96" spans="1:9" s="5" customFormat="1" ht="15.75">
      <c r="A96" s="103" t="s">
        <v>110</v>
      </c>
      <c r="B96" s="104">
        <v>121</v>
      </c>
      <c r="C96" s="89">
        <v>121</v>
      </c>
      <c r="D96" s="105">
        <v>118</v>
      </c>
      <c r="E96" s="104">
        <v>118</v>
      </c>
      <c r="F96" s="67">
        <f t="shared" si="9"/>
        <v>97.52066115702479</v>
      </c>
      <c r="G96" s="49">
        <f t="shared" si="10"/>
        <v>100</v>
      </c>
      <c r="H96" s="50">
        <f t="shared" si="11"/>
        <v>97.52066115702479</v>
      </c>
      <c r="I96" s="6"/>
    </row>
    <row r="97" spans="1:9" s="5" customFormat="1" ht="30" customHeight="1">
      <c r="A97" s="79" t="s">
        <v>53</v>
      </c>
      <c r="B97" s="104">
        <v>141</v>
      </c>
      <c r="C97" s="89">
        <v>141</v>
      </c>
      <c r="D97" s="105">
        <v>103</v>
      </c>
      <c r="E97" s="104">
        <v>103</v>
      </c>
      <c r="F97" s="67">
        <f t="shared" si="9"/>
        <v>73.04964539007092</v>
      </c>
      <c r="G97" s="49">
        <f t="shared" si="10"/>
        <v>100</v>
      </c>
      <c r="H97" s="50">
        <f t="shared" si="11"/>
        <v>73.04964539007092</v>
      </c>
      <c r="I97" s="6"/>
    </row>
    <row r="98" spans="1:9" s="5" customFormat="1" ht="30" hidden="1">
      <c r="A98" s="78" t="s">
        <v>48</v>
      </c>
      <c r="B98" s="104"/>
      <c r="C98" s="106"/>
      <c r="D98" s="105"/>
      <c r="E98" s="104"/>
      <c r="F98" s="67" t="e">
        <f t="shared" si="9"/>
        <v>#DIV/0!</v>
      </c>
      <c r="G98" s="49" t="e">
        <f t="shared" si="10"/>
        <v>#DIV/0!</v>
      </c>
      <c r="H98" s="50" t="e">
        <f t="shared" si="11"/>
        <v>#DIV/0!</v>
      </c>
      <c r="I98" s="6"/>
    </row>
    <row r="99" spans="1:9" s="5" customFormat="1" ht="45" hidden="1">
      <c r="A99" s="78" t="s">
        <v>49</v>
      </c>
      <c r="B99" s="104"/>
      <c r="C99" s="106"/>
      <c r="D99" s="105"/>
      <c r="E99" s="104"/>
      <c r="F99" s="67" t="e">
        <f t="shared" si="9"/>
        <v>#DIV/0!</v>
      </c>
      <c r="G99" s="49" t="e">
        <f t="shared" si="10"/>
        <v>#DIV/0!</v>
      </c>
      <c r="H99" s="50" t="e">
        <f t="shared" si="11"/>
        <v>#DIV/0!</v>
      </c>
      <c r="I99" s="6"/>
    </row>
    <row r="100" spans="1:9" s="5" customFormat="1" ht="15.75">
      <c r="A100" s="78" t="s">
        <v>109</v>
      </c>
      <c r="B100" s="104">
        <v>50</v>
      </c>
      <c r="C100" s="104">
        <v>50</v>
      </c>
      <c r="D100" s="105">
        <v>15</v>
      </c>
      <c r="E100" s="104">
        <v>15</v>
      </c>
      <c r="F100" s="67">
        <f t="shared" si="9"/>
        <v>30</v>
      </c>
      <c r="G100" s="49">
        <f t="shared" si="10"/>
        <v>100</v>
      </c>
      <c r="H100" s="50">
        <f t="shared" si="11"/>
        <v>30</v>
      </c>
      <c r="I100" s="6"/>
    </row>
    <row r="101" spans="1:9" s="5" customFormat="1" ht="15.75">
      <c r="A101" s="78" t="s">
        <v>110</v>
      </c>
      <c r="B101" s="104">
        <v>91</v>
      </c>
      <c r="C101" s="104">
        <v>91</v>
      </c>
      <c r="D101" s="105">
        <v>88</v>
      </c>
      <c r="E101" s="104">
        <v>88</v>
      </c>
      <c r="F101" s="67">
        <f t="shared" si="9"/>
        <v>96.7032967032967</v>
      </c>
      <c r="G101" s="49">
        <f t="shared" si="10"/>
        <v>100</v>
      </c>
      <c r="H101" s="50">
        <f t="shared" si="11"/>
        <v>96.7032967032967</v>
      </c>
      <c r="I101" s="6"/>
    </row>
    <row r="102" spans="1:9" s="5" customFormat="1" ht="15.75">
      <c r="A102" s="76" t="s">
        <v>54</v>
      </c>
      <c r="B102" s="50">
        <v>0</v>
      </c>
      <c r="C102" s="106">
        <v>0</v>
      </c>
      <c r="D102" s="102">
        <v>0</v>
      </c>
      <c r="E102" s="50">
        <v>0</v>
      </c>
      <c r="F102" s="67">
        <v>0</v>
      </c>
      <c r="G102" s="49">
        <v>0</v>
      </c>
      <c r="H102" s="50">
        <v>0</v>
      </c>
      <c r="I102" s="6"/>
    </row>
    <row r="103" spans="1:9" s="5" customFormat="1" ht="30" hidden="1">
      <c r="A103" s="78" t="s">
        <v>48</v>
      </c>
      <c r="B103" s="50"/>
      <c r="C103" s="106"/>
      <c r="D103" s="102"/>
      <c r="E103" s="50"/>
      <c r="F103" s="67" t="e">
        <f t="shared" si="9"/>
        <v>#DIV/0!</v>
      </c>
      <c r="G103" s="49" t="e">
        <f t="shared" si="10"/>
        <v>#DIV/0!</v>
      </c>
      <c r="H103" s="50" t="e">
        <f t="shared" si="11"/>
        <v>#DIV/0!</v>
      </c>
      <c r="I103" s="6"/>
    </row>
    <row r="104" spans="1:9" s="5" customFormat="1" ht="45" hidden="1">
      <c r="A104" s="78" t="s">
        <v>49</v>
      </c>
      <c r="B104" s="50"/>
      <c r="C104" s="106"/>
      <c r="D104" s="102"/>
      <c r="E104" s="50"/>
      <c r="F104" s="67" t="e">
        <f t="shared" si="9"/>
        <v>#DIV/0!</v>
      </c>
      <c r="G104" s="49" t="e">
        <f t="shared" si="10"/>
        <v>#DIV/0!</v>
      </c>
      <c r="H104" s="50" t="e">
        <f t="shared" si="11"/>
        <v>#DIV/0!</v>
      </c>
      <c r="I104" s="6"/>
    </row>
    <row r="105" spans="1:9" s="5" customFormat="1" ht="15.75">
      <c r="A105" s="76" t="s">
        <v>55</v>
      </c>
      <c r="B105" s="104">
        <v>123</v>
      </c>
      <c r="C105" s="89">
        <v>125</v>
      </c>
      <c r="D105" s="105">
        <v>123</v>
      </c>
      <c r="E105" s="104">
        <v>123</v>
      </c>
      <c r="F105" s="67">
        <f t="shared" si="9"/>
        <v>98.4</v>
      </c>
      <c r="G105" s="49">
        <f t="shared" si="10"/>
        <v>100</v>
      </c>
      <c r="H105" s="50">
        <f t="shared" si="11"/>
        <v>100</v>
      </c>
      <c r="I105" s="6"/>
    </row>
    <row r="106" spans="1:9" s="5" customFormat="1" ht="15.75">
      <c r="A106" s="78" t="s">
        <v>110</v>
      </c>
      <c r="B106" s="104">
        <v>123</v>
      </c>
      <c r="C106" s="89">
        <v>125</v>
      </c>
      <c r="D106" s="105">
        <v>123</v>
      </c>
      <c r="E106" s="104">
        <v>123</v>
      </c>
      <c r="F106" s="67">
        <f t="shared" si="9"/>
        <v>98.4</v>
      </c>
      <c r="G106" s="49">
        <f t="shared" si="10"/>
        <v>100</v>
      </c>
      <c r="H106" s="50">
        <f t="shared" si="11"/>
        <v>100</v>
      </c>
      <c r="I106" s="6"/>
    </row>
    <row r="107" spans="1:9" s="5" customFormat="1" ht="15.75">
      <c r="A107" s="76" t="s">
        <v>56</v>
      </c>
      <c r="B107" s="98">
        <v>769.573</v>
      </c>
      <c r="C107" s="93">
        <v>713.4</v>
      </c>
      <c r="D107" s="107">
        <v>717.41</v>
      </c>
      <c r="E107" s="98">
        <v>826.32</v>
      </c>
      <c r="F107" s="67">
        <f t="shared" si="9"/>
        <v>115.82842724978974</v>
      </c>
      <c r="G107" s="49">
        <f t="shared" si="10"/>
        <v>115.18099831337729</v>
      </c>
      <c r="H107" s="50">
        <f t="shared" si="11"/>
        <v>107.37382938330737</v>
      </c>
      <c r="I107" s="6"/>
    </row>
    <row r="108" spans="1:9" s="5" customFormat="1" ht="43.5" customHeight="1">
      <c r="A108" s="78" t="s">
        <v>111</v>
      </c>
      <c r="B108" s="98">
        <v>757.204</v>
      </c>
      <c r="C108" s="93">
        <v>695</v>
      </c>
      <c r="D108" s="107">
        <v>695</v>
      </c>
      <c r="E108" s="98">
        <v>804.8</v>
      </c>
      <c r="F108" s="67">
        <f t="shared" si="9"/>
        <v>115.79856115107914</v>
      </c>
      <c r="G108" s="49">
        <f t="shared" si="10"/>
        <v>115.79856115107914</v>
      </c>
      <c r="H108" s="50">
        <f t="shared" si="11"/>
        <v>106.28575654645248</v>
      </c>
      <c r="I108" s="6"/>
    </row>
    <row r="109" spans="1:9" s="5" customFormat="1" ht="15.75">
      <c r="A109" s="78" t="s">
        <v>110</v>
      </c>
      <c r="B109" s="98">
        <v>12.369</v>
      </c>
      <c r="C109" s="93">
        <v>18.4</v>
      </c>
      <c r="D109" s="107">
        <v>22.41</v>
      </c>
      <c r="E109" s="98">
        <v>21.52</v>
      </c>
      <c r="F109" s="67">
        <f t="shared" si="9"/>
        <v>116.95652173913045</v>
      </c>
      <c r="G109" s="49">
        <f t="shared" si="10"/>
        <v>96.0285586791611</v>
      </c>
      <c r="H109" s="50">
        <f t="shared" si="11"/>
        <v>173.98334546042526</v>
      </c>
      <c r="I109" s="6"/>
    </row>
    <row r="110" spans="1:9" s="5" customFormat="1" ht="26.25" customHeight="1">
      <c r="A110" s="80" t="s">
        <v>34</v>
      </c>
      <c r="B110" s="86">
        <v>16277500</v>
      </c>
      <c r="C110" s="86">
        <v>16298495</v>
      </c>
      <c r="D110" s="86">
        <v>16988865</v>
      </c>
      <c r="E110" s="86">
        <v>17580125</v>
      </c>
      <c r="F110" s="67">
        <f t="shared" si="9"/>
        <v>107.86348678206178</v>
      </c>
      <c r="G110" s="49">
        <f t="shared" si="10"/>
        <v>103.48027958312696</v>
      </c>
      <c r="H110" s="50">
        <f t="shared" si="11"/>
        <v>108.00261096605743</v>
      </c>
      <c r="I110" s="6"/>
    </row>
    <row r="111" spans="1:9" s="5" customFormat="1" ht="30" customHeight="1">
      <c r="A111" s="80" t="s">
        <v>151</v>
      </c>
      <c r="B111" s="86">
        <v>599590</v>
      </c>
      <c r="C111" s="106">
        <v>603500</v>
      </c>
      <c r="D111" s="86">
        <v>627300</v>
      </c>
      <c r="E111" s="86">
        <v>628660</v>
      </c>
      <c r="F111" s="67">
        <f t="shared" si="9"/>
        <v>104.16901408450705</v>
      </c>
      <c r="G111" s="49">
        <f t="shared" si="10"/>
        <v>100.21680216802169</v>
      </c>
      <c r="H111" s="50">
        <f t="shared" si="11"/>
        <v>104.84831301389283</v>
      </c>
      <c r="I111" s="6"/>
    </row>
    <row r="112" spans="1:18" s="5" customFormat="1" ht="46.5" customHeight="1">
      <c r="A112" s="80" t="s">
        <v>152</v>
      </c>
      <c r="B112" s="86">
        <v>1474070</v>
      </c>
      <c r="C112" s="106">
        <v>1463313</v>
      </c>
      <c r="D112" s="86">
        <v>1463700</v>
      </c>
      <c r="E112" s="86">
        <v>645235</v>
      </c>
      <c r="F112" s="67">
        <f>E112/C112*100</f>
        <v>44.094120670013865</v>
      </c>
      <c r="G112" s="49">
        <f>E112/D112*100</f>
        <v>44.08246225319396</v>
      </c>
      <c r="H112" s="50">
        <f>E112/B112*100</f>
        <v>43.77234459693231</v>
      </c>
      <c r="I112" s="43"/>
      <c r="J112" s="124" t="s">
        <v>160</v>
      </c>
      <c r="K112" s="124"/>
      <c r="L112" s="124"/>
      <c r="M112" s="124"/>
      <c r="N112" s="124"/>
      <c r="O112" s="124"/>
      <c r="P112" s="124"/>
      <c r="Q112" s="124"/>
      <c r="R112" s="124"/>
    </row>
    <row r="113" spans="1:9" s="5" customFormat="1" ht="76.5" customHeight="1">
      <c r="A113" s="80" t="s">
        <v>144</v>
      </c>
      <c r="B113" s="106">
        <v>67200</v>
      </c>
      <c r="C113" s="106">
        <v>70560</v>
      </c>
      <c r="D113" s="106">
        <v>70216</v>
      </c>
      <c r="E113" s="106">
        <v>61272</v>
      </c>
      <c r="F113" s="67">
        <f t="shared" si="9"/>
        <v>86.83673469387755</v>
      </c>
      <c r="G113" s="49">
        <f t="shared" si="10"/>
        <v>87.26216247009229</v>
      </c>
      <c r="H113" s="50">
        <f t="shared" si="11"/>
        <v>91.17857142857143</v>
      </c>
      <c r="I113" s="6"/>
    </row>
    <row r="114" spans="1:9" s="5" customFormat="1" ht="46.5" customHeight="1">
      <c r="A114" s="80" t="s">
        <v>35</v>
      </c>
      <c r="B114" s="86">
        <v>3025400</v>
      </c>
      <c r="C114" s="106">
        <v>3246700</v>
      </c>
      <c r="D114" s="86">
        <v>3141700</v>
      </c>
      <c r="E114" s="86">
        <v>3210400</v>
      </c>
      <c r="F114" s="67">
        <f t="shared" si="9"/>
        <v>98.88194166384329</v>
      </c>
      <c r="G114" s="49">
        <f t="shared" si="10"/>
        <v>102.18671419931884</v>
      </c>
      <c r="H114" s="50">
        <f t="shared" si="11"/>
        <v>106.1148938983275</v>
      </c>
      <c r="I114" s="6"/>
    </row>
    <row r="115" spans="1:9" s="5" customFormat="1" ht="46.5" customHeight="1">
      <c r="A115" s="80" t="s">
        <v>36</v>
      </c>
      <c r="B115" s="86">
        <v>3660200</v>
      </c>
      <c r="C115" s="86">
        <v>1545800</v>
      </c>
      <c r="D115" s="86">
        <v>2517200</v>
      </c>
      <c r="E115" s="86">
        <v>3475600</v>
      </c>
      <c r="F115" s="67">
        <f t="shared" si="9"/>
        <v>224.84150601630222</v>
      </c>
      <c r="G115" s="49">
        <f t="shared" si="10"/>
        <v>138.0740505323375</v>
      </c>
      <c r="H115" s="50">
        <f t="shared" si="11"/>
        <v>94.95655975083329</v>
      </c>
      <c r="I115" s="45"/>
    </row>
    <row r="116" spans="1:9" s="5" customFormat="1" ht="42" customHeight="1">
      <c r="A116" s="80" t="s">
        <v>38</v>
      </c>
      <c r="B116" s="86">
        <v>928620</v>
      </c>
      <c r="C116" s="86">
        <v>1331184</v>
      </c>
      <c r="D116" s="86">
        <v>900761</v>
      </c>
      <c r="E116" s="86">
        <v>2886800</v>
      </c>
      <c r="F116" s="67">
        <f t="shared" si="9"/>
        <v>216.85957763915434</v>
      </c>
      <c r="G116" s="49">
        <f t="shared" si="10"/>
        <v>320.48456804857227</v>
      </c>
      <c r="H116" s="50">
        <f t="shared" si="11"/>
        <v>310.8698929594452</v>
      </c>
      <c r="I116" s="6"/>
    </row>
    <row r="117" spans="1:9" s="5" customFormat="1" ht="27" customHeight="1">
      <c r="A117" s="128" t="s">
        <v>6</v>
      </c>
      <c r="B117" s="129"/>
      <c r="C117" s="129"/>
      <c r="D117" s="129"/>
      <c r="E117" s="129"/>
      <c r="F117" s="129"/>
      <c r="G117" s="129"/>
      <c r="H117" s="50"/>
      <c r="I117" s="30"/>
    </row>
    <row r="118" spans="1:9" s="5" customFormat="1" ht="45">
      <c r="A118" s="76" t="s">
        <v>145</v>
      </c>
      <c r="B118" s="108">
        <v>3.27</v>
      </c>
      <c r="C118" s="109">
        <v>3.35</v>
      </c>
      <c r="D118" s="109">
        <v>3.2</v>
      </c>
      <c r="E118" s="110">
        <v>3.094</v>
      </c>
      <c r="F118" s="67">
        <f aca="true" t="shared" si="12" ref="F118:F126">E118/C118*100</f>
        <v>92.35820895522387</v>
      </c>
      <c r="G118" s="49">
        <f aca="true" t="shared" si="13" ref="G118:G126">E118/D118*100</f>
        <v>96.6875</v>
      </c>
      <c r="H118" s="50">
        <f t="shared" si="11"/>
        <v>94.6177370030581</v>
      </c>
      <c r="I118" s="6"/>
    </row>
    <row r="119" spans="1:9" s="5" customFormat="1" ht="28.5">
      <c r="A119" s="81" t="s">
        <v>7</v>
      </c>
      <c r="B119" s="81"/>
      <c r="C119" s="106"/>
      <c r="D119" s="81"/>
      <c r="E119" s="81"/>
      <c r="F119" s="67"/>
      <c r="G119" s="49"/>
      <c r="H119" s="50"/>
      <c r="I119" s="40"/>
    </row>
    <row r="120" spans="1:9" s="5" customFormat="1" ht="15.75">
      <c r="A120" s="76" t="s">
        <v>8</v>
      </c>
      <c r="B120" s="106">
        <v>7.3</v>
      </c>
      <c r="C120" s="95">
        <v>7.6</v>
      </c>
      <c r="D120" s="88">
        <v>7.7</v>
      </c>
      <c r="E120" s="106">
        <v>7.91</v>
      </c>
      <c r="F120" s="67">
        <f t="shared" si="12"/>
        <v>104.07894736842105</v>
      </c>
      <c r="G120" s="49">
        <f t="shared" si="13"/>
        <v>102.72727272727273</v>
      </c>
      <c r="H120" s="50">
        <f t="shared" si="11"/>
        <v>108.35616438356166</v>
      </c>
      <c r="I120" s="6"/>
    </row>
    <row r="121" spans="1:9" s="5" customFormat="1" ht="27.75" customHeight="1">
      <c r="A121" s="76" t="s">
        <v>9</v>
      </c>
      <c r="B121" s="111">
        <v>2.9</v>
      </c>
      <c r="C121" s="112">
        <v>2.9</v>
      </c>
      <c r="D121" s="113">
        <v>2.6</v>
      </c>
      <c r="E121" s="108">
        <v>2.74</v>
      </c>
      <c r="F121" s="67">
        <f t="shared" si="12"/>
        <v>94.48275862068967</v>
      </c>
      <c r="G121" s="49">
        <f t="shared" si="13"/>
        <v>105.38461538461539</v>
      </c>
      <c r="H121" s="50">
        <f t="shared" si="11"/>
        <v>94.48275862068967</v>
      </c>
      <c r="I121" s="6"/>
    </row>
    <row r="122" spans="1:9" s="5" customFormat="1" ht="29.25" customHeight="1">
      <c r="A122" s="76" t="s">
        <v>10</v>
      </c>
      <c r="B122" s="97">
        <v>1.59</v>
      </c>
      <c r="C122" s="112">
        <v>1.3</v>
      </c>
      <c r="D122" s="95">
        <v>1.73</v>
      </c>
      <c r="E122" s="96">
        <v>1.313</v>
      </c>
      <c r="F122" s="67">
        <f t="shared" si="12"/>
        <v>101</v>
      </c>
      <c r="G122" s="49">
        <f t="shared" si="13"/>
        <v>75.89595375722543</v>
      </c>
      <c r="H122" s="50">
        <f t="shared" si="11"/>
        <v>82.57861635220125</v>
      </c>
      <c r="I122" s="6"/>
    </row>
    <row r="123" spans="1:9" s="5" customFormat="1" ht="18" customHeight="1">
      <c r="A123" s="128" t="s">
        <v>88</v>
      </c>
      <c r="B123" s="129"/>
      <c r="C123" s="129"/>
      <c r="D123" s="129"/>
      <c r="E123" s="129"/>
      <c r="F123" s="129"/>
      <c r="G123" s="129"/>
      <c r="H123" s="130"/>
      <c r="I123" s="40"/>
    </row>
    <row r="124" spans="1:9" s="5" customFormat="1" ht="28.5" customHeight="1">
      <c r="A124" s="78" t="s">
        <v>9</v>
      </c>
      <c r="B124" s="106">
        <v>0.4</v>
      </c>
      <c r="C124" s="101">
        <v>0.7</v>
      </c>
      <c r="D124" s="88">
        <v>0.8</v>
      </c>
      <c r="E124" s="96">
        <v>0.625</v>
      </c>
      <c r="F124" s="67">
        <f t="shared" si="12"/>
        <v>89.28571428571429</v>
      </c>
      <c r="G124" s="49">
        <f t="shared" si="13"/>
        <v>78.125</v>
      </c>
      <c r="H124" s="50">
        <f t="shared" si="11"/>
        <v>156.25</v>
      </c>
      <c r="I124" s="6"/>
    </row>
    <row r="125" spans="1:9" s="5" customFormat="1" ht="29.25" customHeight="1">
      <c r="A125" s="78" t="s">
        <v>10</v>
      </c>
      <c r="B125" s="108">
        <v>0.37</v>
      </c>
      <c r="C125" s="114">
        <v>0.3</v>
      </c>
      <c r="D125" s="109">
        <v>0.33</v>
      </c>
      <c r="E125" s="110">
        <v>0.265</v>
      </c>
      <c r="F125" s="67">
        <f t="shared" si="12"/>
        <v>88.33333333333334</v>
      </c>
      <c r="G125" s="49">
        <f t="shared" si="13"/>
        <v>80.3030303030303</v>
      </c>
      <c r="H125" s="50">
        <f t="shared" si="11"/>
        <v>71.62162162162163</v>
      </c>
      <c r="I125" s="6"/>
    </row>
    <row r="126" spans="1:9" s="5" customFormat="1" ht="65.25" customHeight="1">
      <c r="A126" s="76" t="s">
        <v>11</v>
      </c>
      <c r="B126" s="106">
        <v>60</v>
      </c>
      <c r="C126" s="88">
        <v>70</v>
      </c>
      <c r="D126" s="88">
        <v>78</v>
      </c>
      <c r="E126" s="106">
        <v>70</v>
      </c>
      <c r="F126" s="67">
        <f t="shared" si="12"/>
        <v>100</v>
      </c>
      <c r="G126" s="49">
        <f t="shared" si="13"/>
        <v>89.74358974358975</v>
      </c>
      <c r="H126" s="50">
        <f t="shared" si="11"/>
        <v>116.66666666666667</v>
      </c>
      <c r="I126" s="6"/>
    </row>
    <row r="127" spans="1:9" s="5" customFormat="1" ht="15">
      <c r="A127" s="128" t="s">
        <v>87</v>
      </c>
      <c r="B127" s="129"/>
      <c r="C127" s="129"/>
      <c r="D127" s="129"/>
      <c r="E127" s="129"/>
      <c r="F127" s="129"/>
      <c r="G127" s="129"/>
      <c r="H127" s="130"/>
      <c r="I127" s="30"/>
    </row>
    <row r="128" spans="1:9" s="5" customFormat="1" ht="45">
      <c r="A128" s="76" t="s">
        <v>12</v>
      </c>
      <c r="B128" s="96">
        <v>40.912</v>
      </c>
      <c r="C128" s="107">
        <v>37.5</v>
      </c>
      <c r="D128" s="95">
        <v>36.15</v>
      </c>
      <c r="E128" s="96">
        <v>40.369</v>
      </c>
      <c r="F128" s="67">
        <f aca="true" t="shared" si="14" ref="F128:F133">E128/C128*100</f>
        <v>107.65066666666667</v>
      </c>
      <c r="G128" s="49">
        <f aca="true" t="shared" si="15" ref="G128:G133">E128/D128*100</f>
        <v>111.67081604426004</v>
      </c>
      <c r="H128" s="50">
        <f t="shared" si="11"/>
        <v>98.67276104810325</v>
      </c>
      <c r="I128" s="6"/>
    </row>
    <row r="129" spans="1:9" s="5" customFormat="1" ht="45" customHeight="1">
      <c r="A129" s="76" t="s">
        <v>13</v>
      </c>
      <c r="B129" s="96">
        <v>36.788</v>
      </c>
      <c r="C129" s="102">
        <v>24.24</v>
      </c>
      <c r="D129" s="95">
        <v>22.3</v>
      </c>
      <c r="E129" s="96">
        <v>36.139</v>
      </c>
      <c r="F129" s="67">
        <f t="shared" si="14"/>
        <v>149.08828382838286</v>
      </c>
      <c r="G129" s="49">
        <f t="shared" si="15"/>
        <v>162.05829596412556</v>
      </c>
      <c r="H129" s="50">
        <f t="shared" si="11"/>
        <v>98.23583777318693</v>
      </c>
      <c r="I129" s="6"/>
    </row>
    <row r="130" spans="1:9" s="5" customFormat="1" ht="30" hidden="1">
      <c r="A130" s="76" t="s">
        <v>14</v>
      </c>
      <c r="B130" s="97"/>
      <c r="C130" s="98"/>
      <c r="D130" s="97"/>
      <c r="E130" s="97"/>
      <c r="F130" s="67" t="e">
        <f t="shared" si="14"/>
        <v>#DIV/0!</v>
      </c>
      <c r="G130" s="49" t="e">
        <f t="shared" si="15"/>
        <v>#DIV/0!</v>
      </c>
      <c r="H130" s="50" t="e">
        <f t="shared" si="11"/>
        <v>#DIV/0!</v>
      </c>
      <c r="I130" s="6"/>
    </row>
    <row r="131" spans="1:9" s="5" customFormat="1" ht="15" hidden="1">
      <c r="A131" s="76" t="s">
        <v>15</v>
      </c>
      <c r="B131" s="97"/>
      <c r="C131" s="98"/>
      <c r="D131" s="97"/>
      <c r="E131" s="97"/>
      <c r="F131" s="67" t="e">
        <f t="shared" si="14"/>
        <v>#DIV/0!</v>
      </c>
      <c r="G131" s="49" t="e">
        <f t="shared" si="15"/>
        <v>#DIV/0!</v>
      </c>
      <c r="H131" s="50" t="e">
        <f t="shared" si="11"/>
        <v>#DIV/0!</v>
      </c>
      <c r="I131" s="6"/>
    </row>
    <row r="132" spans="1:9" s="5" customFormat="1" ht="30" hidden="1">
      <c r="A132" s="76" t="s">
        <v>16</v>
      </c>
      <c r="B132" s="97"/>
      <c r="C132" s="98"/>
      <c r="D132" s="97"/>
      <c r="E132" s="97"/>
      <c r="F132" s="67" t="e">
        <f t="shared" si="14"/>
        <v>#DIV/0!</v>
      </c>
      <c r="G132" s="49" t="e">
        <f t="shared" si="15"/>
        <v>#DIV/0!</v>
      </c>
      <c r="H132" s="50" t="e">
        <f t="shared" si="11"/>
        <v>#DIV/0!</v>
      </c>
      <c r="I132" s="6"/>
    </row>
    <row r="133" spans="1:9" s="5" customFormat="1" ht="48" customHeight="1">
      <c r="A133" s="76" t="s">
        <v>17</v>
      </c>
      <c r="B133" s="108">
        <v>24.56</v>
      </c>
      <c r="C133" s="115">
        <v>25.17</v>
      </c>
      <c r="D133" s="109">
        <v>24.99</v>
      </c>
      <c r="E133" s="108">
        <v>24.75</v>
      </c>
      <c r="F133" s="67">
        <f t="shared" si="14"/>
        <v>98.33134684147794</v>
      </c>
      <c r="G133" s="49">
        <f t="shared" si="15"/>
        <v>99.03961584633855</v>
      </c>
      <c r="H133" s="50">
        <f t="shared" si="11"/>
        <v>100.77361563517914</v>
      </c>
      <c r="I133" s="6"/>
    </row>
    <row r="134" spans="1:9" s="5" customFormat="1" ht="27" customHeight="1">
      <c r="A134" s="128" t="s">
        <v>86</v>
      </c>
      <c r="B134" s="129"/>
      <c r="C134" s="129"/>
      <c r="D134" s="129"/>
      <c r="E134" s="129"/>
      <c r="F134" s="129"/>
      <c r="G134" s="129"/>
      <c r="H134" s="50"/>
      <c r="I134" s="30"/>
    </row>
    <row r="135" spans="1:10" s="5" customFormat="1" ht="30">
      <c r="A135" s="76" t="s">
        <v>21</v>
      </c>
      <c r="B135" s="106">
        <v>10.1</v>
      </c>
      <c r="C135" s="88">
        <v>9.2</v>
      </c>
      <c r="D135" s="88">
        <v>9.2</v>
      </c>
      <c r="E135" s="106">
        <v>9.2</v>
      </c>
      <c r="F135" s="67">
        <f aca="true" t="shared" si="16" ref="F135:F150">E135/C135*100</f>
        <v>100</v>
      </c>
      <c r="G135" s="49">
        <f aca="true" t="shared" si="17" ref="G135:G150">E135/D135*100</f>
        <v>100</v>
      </c>
      <c r="H135" s="50">
        <f t="shared" si="11"/>
        <v>91.08910891089108</v>
      </c>
      <c r="I135" s="6"/>
      <c r="J135" s="34"/>
    </row>
    <row r="136" spans="1:9" s="5" customFormat="1" ht="18.75" customHeight="1">
      <c r="A136" s="76" t="s">
        <v>58</v>
      </c>
      <c r="B136" s="106">
        <v>665</v>
      </c>
      <c r="C136" s="88">
        <v>602</v>
      </c>
      <c r="D136" s="88">
        <v>606</v>
      </c>
      <c r="E136" s="106">
        <v>611</v>
      </c>
      <c r="F136" s="67">
        <f t="shared" si="16"/>
        <v>101.49501661129567</v>
      </c>
      <c r="G136" s="49">
        <f t="shared" si="17"/>
        <v>100.82508250825082</v>
      </c>
      <c r="H136" s="50">
        <f t="shared" si="11"/>
        <v>91.8796992481203</v>
      </c>
      <c r="I136" s="6"/>
    </row>
    <row r="137" spans="1:9" s="5" customFormat="1" ht="43.5" customHeight="1">
      <c r="A137" s="76" t="s">
        <v>27</v>
      </c>
      <c r="B137" s="106">
        <v>20.1</v>
      </c>
      <c r="C137" s="88">
        <v>20.1</v>
      </c>
      <c r="D137" s="88">
        <v>21.5</v>
      </c>
      <c r="E137" s="106">
        <v>21</v>
      </c>
      <c r="F137" s="67">
        <f t="shared" si="16"/>
        <v>104.4776119402985</v>
      </c>
      <c r="G137" s="49">
        <f t="shared" si="17"/>
        <v>97.67441860465115</v>
      </c>
      <c r="H137" s="50">
        <f t="shared" si="11"/>
        <v>104.4776119402985</v>
      </c>
      <c r="I137" s="6"/>
    </row>
    <row r="138" spans="1:9" s="5" customFormat="1" ht="15.75">
      <c r="A138" s="76" t="s">
        <v>22</v>
      </c>
      <c r="B138" s="106">
        <v>3.1</v>
      </c>
      <c r="C138" s="88">
        <v>3.2</v>
      </c>
      <c r="D138" s="88">
        <v>3.2</v>
      </c>
      <c r="E138" s="106">
        <v>3.2</v>
      </c>
      <c r="F138" s="67">
        <f t="shared" si="16"/>
        <v>100</v>
      </c>
      <c r="G138" s="49">
        <f t="shared" si="17"/>
        <v>100</v>
      </c>
      <c r="H138" s="50">
        <f t="shared" si="11"/>
        <v>103.2258064516129</v>
      </c>
      <c r="I138" s="6"/>
    </row>
    <row r="139" spans="1:9" s="5" customFormat="1" ht="30" customHeight="1">
      <c r="A139" s="76" t="s">
        <v>23</v>
      </c>
      <c r="B139" s="50">
        <v>8.3</v>
      </c>
      <c r="C139" s="102">
        <v>8.9</v>
      </c>
      <c r="D139" s="102">
        <v>8.9</v>
      </c>
      <c r="E139" s="50">
        <v>8.9</v>
      </c>
      <c r="F139" s="67">
        <f t="shared" si="16"/>
        <v>100</v>
      </c>
      <c r="G139" s="49">
        <f t="shared" si="17"/>
        <v>100</v>
      </c>
      <c r="H139" s="50">
        <f t="shared" si="11"/>
        <v>107.2289156626506</v>
      </c>
      <c r="I139" s="6"/>
    </row>
    <row r="140" spans="1:9" s="5" customFormat="1" ht="43.5" customHeight="1">
      <c r="A140" s="76" t="s">
        <v>44</v>
      </c>
      <c r="B140" s="86">
        <v>1314</v>
      </c>
      <c r="C140" s="89">
        <v>1314</v>
      </c>
      <c r="D140" s="89">
        <v>1314</v>
      </c>
      <c r="E140" s="86">
        <v>1314</v>
      </c>
      <c r="F140" s="67">
        <f t="shared" si="16"/>
        <v>100</v>
      </c>
      <c r="G140" s="49">
        <f t="shared" si="17"/>
        <v>100</v>
      </c>
      <c r="H140" s="50">
        <f t="shared" si="11"/>
        <v>100</v>
      </c>
      <c r="I140" s="6"/>
    </row>
    <row r="141" spans="1:9" s="5" customFormat="1" ht="60" hidden="1">
      <c r="A141" s="76" t="s">
        <v>28</v>
      </c>
      <c r="B141" s="106"/>
      <c r="C141" s="88"/>
      <c r="D141" s="88"/>
      <c r="E141" s="106"/>
      <c r="F141" s="67" t="e">
        <f t="shared" si="16"/>
        <v>#DIV/0!</v>
      </c>
      <c r="G141" s="49" t="e">
        <f t="shared" si="17"/>
        <v>#DIV/0!</v>
      </c>
      <c r="H141" s="50" t="e">
        <f t="shared" si="11"/>
        <v>#DIV/0!</v>
      </c>
      <c r="I141" s="6"/>
    </row>
    <row r="142" spans="1:9" s="5" customFormat="1" ht="44.25" customHeight="1">
      <c r="A142" s="76" t="s">
        <v>18</v>
      </c>
      <c r="B142" s="106">
        <v>502.4</v>
      </c>
      <c r="C142" s="88">
        <v>513</v>
      </c>
      <c r="D142" s="88">
        <v>500.3</v>
      </c>
      <c r="E142" s="106">
        <v>518.3</v>
      </c>
      <c r="F142" s="67">
        <f t="shared" si="16"/>
        <v>101.03313840155946</v>
      </c>
      <c r="G142" s="49">
        <f t="shared" si="17"/>
        <v>103.59784129522285</v>
      </c>
      <c r="H142" s="50">
        <f t="shared" si="11"/>
        <v>103.16480891719743</v>
      </c>
      <c r="I142" s="6"/>
    </row>
    <row r="143" spans="1:9" s="5" customFormat="1" ht="30">
      <c r="A143" s="76" t="s">
        <v>57</v>
      </c>
      <c r="B143" s="86">
        <v>2600</v>
      </c>
      <c r="C143" s="89">
        <v>2740</v>
      </c>
      <c r="D143" s="89">
        <v>2589</v>
      </c>
      <c r="E143" s="86">
        <v>2693</v>
      </c>
      <c r="F143" s="67">
        <f t="shared" si="16"/>
        <v>98.28467153284672</v>
      </c>
      <c r="G143" s="49">
        <f t="shared" si="17"/>
        <v>104.01699497875627</v>
      </c>
      <c r="H143" s="50">
        <f t="shared" si="11"/>
        <v>103.57692307692308</v>
      </c>
      <c r="I143" s="6"/>
    </row>
    <row r="144" spans="1:9" s="5" customFormat="1" ht="42" customHeight="1">
      <c r="A144" s="76" t="s">
        <v>76</v>
      </c>
      <c r="B144" s="86">
        <v>1268</v>
      </c>
      <c r="C144" s="89">
        <v>1300</v>
      </c>
      <c r="D144" s="89">
        <v>1100</v>
      </c>
      <c r="E144" s="86">
        <v>1106</v>
      </c>
      <c r="F144" s="67">
        <f t="shared" si="16"/>
        <v>85.07692307692307</v>
      </c>
      <c r="G144" s="49">
        <f t="shared" si="17"/>
        <v>100.54545454545453</v>
      </c>
      <c r="H144" s="50">
        <f t="shared" si="11"/>
        <v>87.22397476340694</v>
      </c>
      <c r="I144" s="6"/>
    </row>
    <row r="145" spans="1:9" s="5" customFormat="1" ht="29.25" customHeight="1">
      <c r="A145" s="76" t="s">
        <v>59</v>
      </c>
      <c r="B145" s="97">
        <v>40.07</v>
      </c>
      <c r="C145" s="95">
        <v>41</v>
      </c>
      <c r="D145" s="95">
        <v>48.2</v>
      </c>
      <c r="E145" s="97">
        <v>48.2</v>
      </c>
      <c r="F145" s="67">
        <f t="shared" si="16"/>
        <v>117.56097560975611</v>
      </c>
      <c r="G145" s="49">
        <f t="shared" si="17"/>
        <v>100</v>
      </c>
      <c r="H145" s="50">
        <f t="shared" si="11"/>
        <v>120.28949338657351</v>
      </c>
      <c r="I145" s="6"/>
    </row>
    <row r="146" spans="1:9" s="5" customFormat="1" ht="59.25" customHeight="1">
      <c r="A146" s="82" t="s">
        <v>106</v>
      </c>
      <c r="B146" s="116">
        <f>B147+B148+B149+B150</f>
        <v>3602</v>
      </c>
      <c r="C146" s="117">
        <f>C147+C148+C149+C150</f>
        <v>4083</v>
      </c>
      <c r="D146" s="117">
        <f>D147+D148+D149+D150</f>
        <v>3941</v>
      </c>
      <c r="E146" s="116">
        <f>E147+E148+E149+E150</f>
        <v>3866</v>
      </c>
      <c r="F146" s="67">
        <f t="shared" si="16"/>
        <v>94.6852804310556</v>
      </c>
      <c r="G146" s="49">
        <f t="shared" si="17"/>
        <v>98.09692971327074</v>
      </c>
      <c r="H146" s="50">
        <f t="shared" si="11"/>
        <v>107.329261521377</v>
      </c>
      <c r="I146" s="6"/>
    </row>
    <row r="147" spans="1:15" s="5" customFormat="1" ht="42.75" customHeight="1">
      <c r="A147" s="78" t="s">
        <v>39</v>
      </c>
      <c r="B147" s="86">
        <v>34</v>
      </c>
      <c r="C147" s="89">
        <v>32</v>
      </c>
      <c r="D147" s="89">
        <v>36</v>
      </c>
      <c r="E147" s="86">
        <v>35</v>
      </c>
      <c r="F147" s="67">
        <f t="shared" si="16"/>
        <v>109.375</v>
      </c>
      <c r="G147" s="49">
        <f t="shared" si="17"/>
        <v>97.22222222222221</v>
      </c>
      <c r="H147" s="50">
        <f t="shared" si="11"/>
        <v>102.94117647058823</v>
      </c>
      <c r="I147" s="138" t="s">
        <v>134</v>
      </c>
      <c r="J147" s="139"/>
      <c r="K147" s="139"/>
      <c r="L147" s="139"/>
      <c r="M147" s="139"/>
      <c r="N147" s="139"/>
      <c r="O147" s="139"/>
    </row>
    <row r="148" spans="1:15" s="5" customFormat="1" ht="44.25" customHeight="1">
      <c r="A148" s="78" t="s">
        <v>40</v>
      </c>
      <c r="B148" s="86">
        <v>75</v>
      </c>
      <c r="C148" s="89">
        <v>68</v>
      </c>
      <c r="D148" s="89">
        <v>72</v>
      </c>
      <c r="E148" s="86">
        <v>74</v>
      </c>
      <c r="F148" s="67">
        <f t="shared" si="16"/>
        <v>108.8235294117647</v>
      </c>
      <c r="G148" s="49">
        <f t="shared" si="17"/>
        <v>102.77777777777777</v>
      </c>
      <c r="H148" s="50">
        <f t="shared" si="11"/>
        <v>98.66666666666667</v>
      </c>
      <c r="I148" s="138"/>
      <c r="J148" s="139"/>
      <c r="K148" s="139"/>
      <c r="L148" s="139"/>
      <c r="M148" s="139"/>
      <c r="N148" s="139"/>
      <c r="O148" s="139"/>
    </row>
    <row r="149" spans="1:15" s="5" customFormat="1" ht="30" customHeight="1">
      <c r="A149" s="78" t="s">
        <v>41</v>
      </c>
      <c r="B149" s="86">
        <v>1184</v>
      </c>
      <c r="C149" s="89">
        <v>1153</v>
      </c>
      <c r="D149" s="89">
        <v>1172</v>
      </c>
      <c r="E149" s="86">
        <v>1134</v>
      </c>
      <c r="F149" s="67">
        <f t="shared" si="16"/>
        <v>98.35212489158717</v>
      </c>
      <c r="G149" s="49">
        <f t="shared" si="17"/>
        <v>96.75767918088737</v>
      </c>
      <c r="H149" s="50">
        <f t="shared" si="11"/>
        <v>95.77702702702703</v>
      </c>
      <c r="I149" s="138"/>
      <c r="J149" s="139"/>
      <c r="K149" s="139"/>
      <c r="L149" s="139"/>
      <c r="M149" s="139"/>
      <c r="N149" s="139"/>
      <c r="O149" s="139"/>
    </row>
    <row r="150" spans="1:9" s="5" customFormat="1" ht="30" customHeight="1">
      <c r="A150" s="78" t="s">
        <v>82</v>
      </c>
      <c r="B150" s="86">
        <v>2309</v>
      </c>
      <c r="C150" s="89">
        <v>2830</v>
      </c>
      <c r="D150" s="89">
        <v>2661</v>
      </c>
      <c r="E150" s="86">
        <v>2623</v>
      </c>
      <c r="F150" s="67">
        <f t="shared" si="16"/>
        <v>92.68551236749116</v>
      </c>
      <c r="G150" s="49">
        <f t="shared" si="17"/>
        <v>98.57196542653138</v>
      </c>
      <c r="H150" s="50">
        <f t="shared" si="11"/>
        <v>113.59896058899956</v>
      </c>
      <c r="I150" s="6"/>
    </row>
    <row r="151" spans="1:8" s="5" customFormat="1" ht="15">
      <c r="A151" s="128" t="s">
        <v>66</v>
      </c>
      <c r="B151" s="129"/>
      <c r="C151" s="129"/>
      <c r="D151" s="129"/>
      <c r="E151" s="129"/>
      <c r="F151" s="129"/>
      <c r="G151" s="130"/>
      <c r="H151" s="50"/>
    </row>
    <row r="152" spans="1:8" s="5" customFormat="1" ht="45">
      <c r="A152" s="76" t="s">
        <v>67</v>
      </c>
      <c r="B152" s="97">
        <v>44.83</v>
      </c>
      <c r="C152" s="95">
        <v>54.18</v>
      </c>
      <c r="D152" s="95">
        <v>51.6</v>
      </c>
      <c r="E152" s="97">
        <v>49.9</v>
      </c>
      <c r="F152" s="67">
        <f aca="true" t="shared" si="18" ref="F152:F157">E152/C152*100</f>
        <v>92.10040605389442</v>
      </c>
      <c r="G152" s="49">
        <f>E152/D152*100</f>
        <v>96.70542635658914</v>
      </c>
      <c r="H152" s="50">
        <f t="shared" si="11"/>
        <v>111.30939103279054</v>
      </c>
    </row>
    <row r="153" spans="1:15" s="5" customFormat="1" ht="30">
      <c r="A153" s="76" t="s">
        <v>73</v>
      </c>
      <c r="B153" s="86">
        <f>B154+B155</f>
        <v>2996</v>
      </c>
      <c r="C153" s="89">
        <f>C154+C155</f>
        <v>3605</v>
      </c>
      <c r="D153" s="89">
        <f>D154+D155</f>
        <v>3410</v>
      </c>
      <c r="E153" s="86">
        <f>E154+E155</f>
        <v>3389</v>
      </c>
      <c r="F153" s="67">
        <f t="shared" si="18"/>
        <v>94.00832177531207</v>
      </c>
      <c r="G153" s="49">
        <f>E153/D153*100</f>
        <v>99.3841642228739</v>
      </c>
      <c r="H153" s="50">
        <f t="shared" si="11"/>
        <v>113.11748998664885</v>
      </c>
      <c r="J153" s="6"/>
      <c r="K153" s="41">
        <v>2014</v>
      </c>
      <c r="L153" s="41">
        <v>2015</v>
      </c>
      <c r="M153" s="41">
        <v>2016</v>
      </c>
      <c r="N153" s="5">
        <v>2018</v>
      </c>
      <c r="O153" s="5">
        <v>2019</v>
      </c>
    </row>
    <row r="154" spans="1:15" s="5" customFormat="1" ht="21.75" customHeight="1">
      <c r="A154" s="76" t="s">
        <v>114</v>
      </c>
      <c r="B154" s="86">
        <v>687</v>
      </c>
      <c r="C154" s="89">
        <v>775</v>
      </c>
      <c r="D154" s="89">
        <v>749</v>
      </c>
      <c r="E154" s="86">
        <v>766</v>
      </c>
      <c r="F154" s="67">
        <f t="shared" si="18"/>
        <v>98.83870967741936</v>
      </c>
      <c r="G154" s="49">
        <f>E154/D154*100</f>
        <v>102.26969292389853</v>
      </c>
      <c r="H154" s="50">
        <f t="shared" si="11"/>
        <v>111.49927219796216</v>
      </c>
      <c r="I154" s="142" t="s">
        <v>135</v>
      </c>
      <c r="J154" s="142"/>
      <c r="K154" s="17">
        <v>36.939</v>
      </c>
      <c r="L154" s="18">
        <v>37</v>
      </c>
      <c r="M154" s="41">
        <v>37.1</v>
      </c>
      <c r="N154" s="5">
        <v>36.915</v>
      </c>
      <c r="O154" s="5">
        <v>37.817</v>
      </c>
    </row>
    <row r="155" spans="1:15" s="5" customFormat="1" ht="21" customHeight="1">
      <c r="A155" s="76" t="s">
        <v>113</v>
      </c>
      <c r="B155" s="86">
        <v>2309</v>
      </c>
      <c r="C155" s="89">
        <v>2830</v>
      </c>
      <c r="D155" s="89">
        <v>2661</v>
      </c>
      <c r="E155" s="86">
        <v>2623</v>
      </c>
      <c r="F155" s="67">
        <f t="shared" si="18"/>
        <v>92.68551236749116</v>
      </c>
      <c r="G155" s="49">
        <f>E155/D155*100</f>
        <v>98.57196542653138</v>
      </c>
      <c r="H155" s="50">
        <f t="shared" si="11"/>
        <v>113.59896058899956</v>
      </c>
      <c r="I155" s="142" t="s">
        <v>104</v>
      </c>
      <c r="J155" s="142"/>
      <c r="K155" s="41">
        <v>6.136</v>
      </c>
      <c r="L155" s="41">
        <v>6.25</v>
      </c>
      <c r="M155" s="41">
        <v>6.4</v>
      </c>
      <c r="N155" s="5">
        <v>6.0515</v>
      </c>
      <c r="O155" s="5">
        <v>6.274</v>
      </c>
    </row>
    <row r="156" spans="1:15" s="5" customFormat="1" ht="105">
      <c r="A156" s="76" t="s">
        <v>112</v>
      </c>
      <c r="B156" s="97">
        <v>16.39</v>
      </c>
      <c r="C156" s="95">
        <v>18.81</v>
      </c>
      <c r="D156" s="95">
        <v>16.46</v>
      </c>
      <c r="E156" s="97">
        <v>16.59</v>
      </c>
      <c r="F156" s="67">
        <f t="shared" si="18"/>
        <v>88.19776714513557</v>
      </c>
      <c r="G156" s="49">
        <f>E156/D156*100</f>
        <v>100.78979343863912</v>
      </c>
      <c r="H156" s="50">
        <f aca="true" t="shared" si="19" ref="H156:H170">E156/B156*100</f>
        <v>101.2202562538133</v>
      </c>
      <c r="I156" s="143" t="s">
        <v>105</v>
      </c>
      <c r="J156" s="143"/>
      <c r="K156" s="46">
        <f>K155/K154*100</f>
        <v>16.611169766371585</v>
      </c>
      <c r="L156" s="46">
        <f>L155/L154*100</f>
        <v>16.89189189189189</v>
      </c>
      <c r="M156" s="46">
        <f>M155/M154*100</f>
        <v>17.25067385444744</v>
      </c>
      <c r="N156" s="47">
        <f>N155/N154*100</f>
        <v>16.393065149668157</v>
      </c>
      <c r="O156" s="47">
        <f>O155/O154*100</f>
        <v>16.590422296850623</v>
      </c>
    </row>
    <row r="157" spans="1:8" s="5" customFormat="1" ht="120">
      <c r="A157" s="76" t="s">
        <v>68</v>
      </c>
      <c r="B157" s="97">
        <v>0</v>
      </c>
      <c r="C157" s="95">
        <v>129.2</v>
      </c>
      <c r="D157" s="95">
        <v>0</v>
      </c>
      <c r="E157" s="97">
        <v>0</v>
      </c>
      <c r="F157" s="67">
        <f t="shared" si="18"/>
        <v>0</v>
      </c>
      <c r="G157" s="49"/>
      <c r="H157" s="50"/>
    </row>
    <row r="158" spans="1:8" s="5" customFormat="1" ht="13.5" customHeight="1">
      <c r="A158" s="128" t="s">
        <v>42</v>
      </c>
      <c r="B158" s="129"/>
      <c r="C158" s="129"/>
      <c r="D158" s="129"/>
      <c r="E158" s="129"/>
      <c r="F158" s="129"/>
      <c r="G158" s="129"/>
      <c r="H158" s="50"/>
    </row>
    <row r="159" spans="1:9" s="5" customFormat="1" ht="30">
      <c r="A159" s="76" t="s">
        <v>92</v>
      </c>
      <c r="B159" s="97">
        <v>154</v>
      </c>
      <c r="C159" s="88">
        <v>154</v>
      </c>
      <c r="D159" s="95">
        <v>155.5</v>
      </c>
      <c r="E159" s="97">
        <v>155.4</v>
      </c>
      <c r="F159" s="67">
        <f aca="true" t="shared" si="20" ref="F159:F166">E159/C159*100</f>
        <v>100.9090909090909</v>
      </c>
      <c r="G159" s="49">
        <f aca="true" t="shared" si="21" ref="G159:G166">E159/D159*100</f>
        <v>99.93569131832798</v>
      </c>
      <c r="H159" s="50">
        <f t="shared" si="19"/>
        <v>100.9090909090909</v>
      </c>
      <c r="I159" s="6"/>
    </row>
    <row r="160" spans="1:9" s="5" customFormat="1" ht="28.5" customHeight="1">
      <c r="A160" s="76" t="s">
        <v>93</v>
      </c>
      <c r="B160" s="98">
        <v>383.8</v>
      </c>
      <c r="C160" s="102">
        <v>380.5</v>
      </c>
      <c r="D160" s="102">
        <v>384.9</v>
      </c>
      <c r="E160" s="98">
        <v>390</v>
      </c>
      <c r="F160" s="67">
        <f t="shared" si="20"/>
        <v>102.49671484888306</v>
      </c>
      <c r="G160" s="49">
        <f t="shared" si="21"/>
        <v>101.32501948558068</v>
      </c>
      <c r="H160" s="50">
        <f t="shared" si="19"/>
        <v>101.61542470036477</v>
      </c>
      <c r="I160" s="6"/>
    </row>
    <row r="161" spans="1:9" s="5" customFormat="1" ht="33" customHeight="1">
      <c r="A161" s="76" t="s">
        <v>94</v>
      </c>
      <c r="B161" s="98">
        <v>106.37</v>
      </c>
      <c r="C161" s="102">
        <v>115.2</v>
      </c>
      <c r="D161" s="107">
        <v>106.47</v>
      </c>
      <c r="E161" s="98">
        <v>112</v>
      </c>
      <c r="F161" s="67">
        <f t="shared" si="20"/>
        <v>97.22222222222221</v>
      </c>
      <c r="G161" s="49">
        <f t="shared" si="21"/>
        <v>105.1939513477975</v>
      </c>
      <c r="H161" s="50">
        <f t="shared" si="19"/>
        <v>105.29284572717872</v>
      </c>
      <c r="I161" s="6"/>
    </row>
    <row r="162" spans="1:9" s="5" customFormat="1" ht="30">
      <c r="A162" s="76" t="s">
        <v>95</v>
      </c>
      <c r="B162" s="97">
        <v>252</v>
      </c>
      <c r="C162" s="95">
        <v>255.5</v>
      </c>
      <c r="D162" s="95">
        <v>255.5</v>
      </c>
      <c r="E162" s="97">
        <v>255.5</v>
      </c>
      <c r="F162" s="67">
        <f t="shared" si="20"/>
        <v>100</v>
      </c>
      <c r="G162" s="49">
        <f t="shared" si="21"/>
        <v>100</v>
      </c>
      <c r="H162" s="50">
        <f t="shared" si="19"/>
        <v>101.38888888888889</v>
      </c>
      <c r="I162" s="6"/>
    </row>
    <row r="163" spans="1:9" s="5" customFormat="1" ht="30">
      <c r="A163" s="78" t="s">
        <v>96</v>
      </c>
      <c r="B163" s="97">
        <v>98.88</v>
      </c>
      <c r="C163" s="95">
        <v>102.3</v>
      </c>
      <c r="D163" s="95">
        <v>101.5</v>
      </c>
      <c r="E163" s="97">
        <v>101.5</v>
      </c>
      <c r="F163" s="67">
        <f t="shared" si="20"/>
        <v>99.21798631476051</v>
      </c>
      <c r="G163" s="49">
        <f t="shared" si="21"/>
        <v>100</v>
      </c>
      <c r="H163" s="50">
        <f t="shared" si="19"/>
        <v>102.64967637540454</v>
      </c>
      <c r="I163" s="37"/>
    </row>
    <row r="164" spans="1:9" s="5" customFormat="1" ht="60">
      <c r="A164" s="48" t="s">
        <v>43</v>
      </c>
      <c r="B164" s="97">
        <v>98</v>
      </c>
      <c r="C164" s="88">
        <v>98</v>
      </c>
      <c r="D164" s="95">
        <v>98</v>
      </c>
      <c r="E164" s="97">
        <v>98</v>
      </c>
      <c r="F164" s="67">
        <f t="shared" si="20"/>
        <v>100</v>
      </c>
      <c r="G164" s="49">
        <f t="shared" si="21"/>
        <v>100</v>
      </c>
      <c r="H164" s="50">
        <f t="shared" si="19"/>
        <v>100</v>
      </c>
      <c r="I164" s="6"/>
    </row>
    <row r="165" spans="1:9" s="5" customFormat="1" ht="45">
      <c r="A165" s="48" t="s">
        <v>45</v>
      </c>
      <c r="B165" s="106">
        <v>881.62</v>
      </c>
      <c r="C165" s="88">
        <v>843.6</v>
      </c>
      <c r="D165" s="88">
        <v>906.3</v>
      </c>
      <c r="E165" s="106">
        <v>900.95</v>
      </c>
      <c r="F165" s="67">
        <f t="shared" si="20"/>
        <v>106.79824561403508</v>
      </c>
      <c r="G165" s="49">
        <f t="shared" si="21"/>
        <v>99.409687741366</v>
      </c>
      <c r="H165" s="50">
        <f t="shared" si="19"/>
        <v>102.19255461536716</v>
      </c>
      <c r="I165" s="6" t="s">
        <v>159</v>
      </c>
    </row>
    <row r="166" spans="1:9" s="5" customFormat="1" ht="45">
      <c r="A166" s="48" t="s">
        <v>84</v>
      </c>
      <c r="B166" s="106">
        <v>126.33</v>
      </c>
      <c r="C166" s="88">
        <v>126.4</v>
      </c>
      <c r="D166" s="88">
        <v>126.9</v>
      </c>
      <c r="E166" s="106">
        <v>124.97</v>
      </c>
      <c r="F166" s="67">
        <f t="shared" si="20"/>
        <v>98.86867088607595</v>
      </c>
      <c r="G166" s="49">
        <f t="shared" si="21"/>
        <v>98.47911741528762</v>
      </c>
      <c r="H166" s="50">
        <f t="shared" si="19"/>
        <v>98.9234544447083</v>
      </c>
      <c r="I166" s="6" t="s">
        <v>158</v>
      </c>
    </row>
    <row r="167" spans="1:9" s="5" customFormat="1" ht="15">
      <c r="A167" s="128" t="s">
        <v>77</v>
      </c>
      <c r="B167" s="129"/>
      <c r="C167" s="129"/>
      <c r="D167" s="129"/>
      <c r="E167" s="129"/>
      <c r="F167" s="129"/>
      <c r="G167" s="129"/>
      <c r="H167" s="50"/>
      <c r="I167" s="30"/>
    </row>
    <row r="168" spans="1:9" s="5" customFormat="1" ht="45">
      <c r="A168" s="48" t="s">
        <v>97</v>
      </c>
      <c r="B168" s="106">
        <v>40</v>
      </c>
      <c r="C168" s="88">
        <v>45</v>
      </c>
      <c r="D168" s="88">
        <v>45.7</v>
      </c>
      <c r="E168" s="106">
        <v>42.7</v>
      </c>
      <c r="F168" s="67">
        <f>E168/C168*100</f>
        <v>94.8888888888889</v>
      </c>
      <c r="G168" s="49">
        <f>E168/D168*100</f>
        <v>93.43544857768052</v>
      </c>
      <c r="H168" s="50">
        <f t="shared" si="19"/>
        <v>106.75000000000001</v>
      </c>
      <c r="I168" s="6"/>
    </row>
    <row r="169" spans="1:9" s="5" customFormat="1" ht="30">
      <c r="A169" s="48" t="s">
        <v>80</v>
      </c>
      <c r="B169" s="97">
        <v>15</v>
      </c>
      <c r="C169" s="88">
        <v>15</v>
      </c>
      <c r="D169" s="95">
        <v>16</v>
      </c>
      <c r="E169" s="97">
        <v>20</v>
      </c>
      <c r="F169" s="67"/>
      <c r="G169" s="49">
        <f>E169/D169*100</f>
        <v>125</v>
      </c>
      <c r="H169" s="50"/>
      <c r="I169" s="6"/>
    </row>
    <row r="170" spans="1:37" s="38" customFormat="1" ht="29.25" customHeight="1">
      <c r="A170" s="48" t="s">
        <v>78</v>
      </c>
      <c r="B170" s="106">
        <v>1658</v>
      </c>
      <c r="C170" s="88">
        <v>600</v>
      </c>
      <c r="D170" s="88">
        <v>74</v>
      </c>
      <c r="E170" s="106">
        <v>256</v>
      </c>
      <c r="F170" s="67">
        <f>E170/C170*100</f>
        <v>42.66666666666667</v>
      </c>
      <c r="G170" s="49">
        <f>E170/D170*100</f>
        <v>345.94594594594594</v>
      </c>
      <c r="H170" s="50">
        <f t="shared" si="19"/>
        <v>15.440289505428225</v>
      </c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9" s="5" customFormat="1" ht="42" customHeight="1">
      <c r="A171" s="48" t="s">
        <v>79</v>
      </c>
      <c r="B171" s="106">
        <v>3</v>
      </c>
      <c r="C171" s="88">
        <v>0</v>
      </c>
      <c r="D171" s="88">
        <v>26</v>
      </c>
      <c r="E171" s="106">
        <v>10</v>
      </c>
      <c r="F171" s="67"/>
      <c r="G171" s="49">
        <f>E171/D171*100</f>
        <v>38.46153846153847</v>
      </c>
      <c r="H171" s="50">
        <f>E171/B171*100</f>
        <v>333.33333333333337</v>
      </c>
      <c r="I171" s="6"/>
    </row>
    <row r="172" spans="2:8" s="5" customFormat="1" ht="15">
      <c r="B172" s="34"/>
      <c r="F172" s="22"/>
      <c r="G172" s="22"/>
      <c r="H172" s="22"/>
    </row>
    <row r="175" spans="1:8" ht="18.75">
      <c r="A175" s="140" t="s">
        <v>116</v>
      </c>
      <c r="B175" s="140"/>
      <c r="C175" s="140"/>
      <c r="F175" s="137"/>
      <c r="G175" s="137"/>
      <c r="H175" s="72"/>
    </row>
    <row r="176" spans="1:3" ht="18" customHeight="1">
      <c r="A176" s="140" t="s">
        <v>117</v>
      </c>
      <c r="B176" s="140"/>
      <c r="C176" s="140"/>
    </row>
    <row r="177" spans="1:9" ht="16.5" customHeight="1">
      <c r="A177" s="28" t="s">
        <v>119</v>
      </c>
      <c r="B177" s="71"/>
      <c r="C177" s="28"/>
      <c r="E177" s="29"/>
      <c r="I177" s="29"/>
    </row>
    <row r="178" spans="1:9" ht="16.5" customHeight="1">
      <c r="A178" s="16" t="s">
        <v>120</v>
      </c>
      <c r="B178" s="36"/>
      <c r="C178" s="19"/>
      <c r="D178" s="19"/>
      <c r="E178" s="19"/>
      <c r="F178" s="141" t="s">
        <v>118</v>
      </c>
      <c r="G178" s="141"/>
      <c r="H178" s="141"/>
      <c r="I178" s="42"/>
    </row>
    <row r="179" ht="16.5" customHeight="1"/>
  </sheetData>
  <sheetProtection/>
  <mergeCells count="34">
    <mergeCell ref="I147:O149"/>
    <mergeCell ref="A151:G151"/>
    <mergeCell ref="A176:C176"/>
    <mergeCell ref="F178:H178"/>
    <mergeCell ref="I154:J154"/>
    <mergeCell ref="I155:J155"/>
    <mergeCell ref="I156:J156"/>
    <mergeCell ref="A158:G158"/>
    <mergeCell ref="A167:G167"/>
    <mergeCell ref="A175:C175"/>
    <mergeCell ref="F175:G175"/>
    <mergeCell ref="A51:G51"/>
    <mergeCell ref="A91:G91"/>
    <mergeCell ref="A117:G117"/>
    <mergeCell ref="A123:H123"/>
    <mergeCell ref="A127:H127"/>
    <mergeCell ref="A134:G134"/>
    <mergeCell ref="J112:R112"/>
    <mergeCell ref="G11:G12"/>
    <mergeCell ref="H11:H12"/>
    <mergeCell ref="A28:H28"/>
    <mergeCell ref="I31:P32"/>
    <mergeCell ref="I35:Q36"/>
    <mergeCell ref="I37:K37"/>
    <mergeCell ref="A8:G8"/>
    <mergeCell ref="A11:A12"/>
    <mergeCell ref="C11:E11"/>
    <mergeCell ref="A1:H1"/>
    <mergeCell ref="A2:H2"/>
    <mergeCell ref="A3:H3"/>
    <mergeCell ref="A4:H4"/>
    <mergeCell ref="A5:H5"/>
    <mergeCell ref="A7:G7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 differentFirst="1">
    <oddHeader>&amp;C&amp;P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1.625" style="55" customWidth="1"/>
    <col min="2" max="2" width="11.625" style="64" customWidth="1"/>
    <col min="3" max="3" width="14.75390625" style="64" customWidth="1"/>
    <col min="4" max="4" width="13.875" style="55" customWidth="1"/>
    <col min="5" max="5" width="11.625" style="55" bestFit="1" customWidth="1"/>
    <col min="6" max="14" width="8.875" style="55" customWidth="1"/>
  </cols>
  <sheetData>
    <row r="1" spans="1:13" ht="51">
      <c r="A1" s="51" t="s">
        <v>127</v>
      </c>
      <c r="B1" s="52" t="s">
        <v>128</v>
      </c>
      <c r="C1" s="52" t="s">
        <v>129</v>
      </c>
      <c r="D1" s="53" t="s">
        <v>130</v>
      </c>
      <c r="E1" s="54" t="s">
        <v>131</v>
      </c>
      <c r="H1" s="51" t="s">
        <v>127</v>
      </c>
      <c r="I1" s="51" t="s">
        <v>129</v>
      </c>
      <c r="J1" s="52" t="s">
        <v>128</v>
      </c>
      <c r="K1" s="51" t="s">
        <v>132</v>
      </c>
      <c r="L1" s="53" t="s">
        <v>130</v>
      </c>
      <c r="M1" s="54" t="s">
        <v>131</v>
      </c>
    </row>
    <row r="2" spans="1:13" ht="12.75">
      <c r="A2" s="56">
        <v>42369</v>
      </c>
      <c r="B2" s="57">
        <v>45.034</v>
      </c>
      <c r="C2" s="57">
        <v>1515.1</v>
      </c>
      <c r="D2" s="58">
        <v>65380</v>
      </c>
      <c r="E2" s="59">
        <f aca="true" t="shared" si="0" ref="E2:E8">C2/D2*1000</f>
        <v>23.173753441419393</v>
      </c>
      <c r="H2" s="60">
        <v>2015</v>
      </c>
      <c r="I2" s="61">
        <v>1515.1</v>
      </c>
      <c r="J2" s="57">
        <v>45.034</v>
      </c>
      <c r="K2" s="61"/>
      <c r="L2" s="58">
        <v>65380</v>
      </c>
      <c r="M2" s="59">
        <f aca="true" t="shared" si="1" ref="M2:M8">I2/L2*1000</f>
        <v>23.173753441419393</v>
      </c>
    </row>
    <row r="3" spans="1:13" ht="12.75">
      <c r="A3" s="51">
        <v>2016</v>
      </c>
      <c r="B3" s="52">
        <v>39.264</v>
      </c>
      <c r="C3" s="52">
        <v>1554.36</v>
      </c>
      <c r="D3" s="53">
        <v>65830</v>
      </c>
      <c r="E3" s="59">
        <f t="shared" si="0"/>
        <v>23.611727176059546</v>
      </c>
      <c r="H3" s="51">
        <v>2016</v>
      </c>
      <c r="I3" s="52">
        <f aca="true" t="shared" si="2" ref="I3:I8">I2+J3-K3</f>
        <v>1551.8639999999998</v>
      </c>
      <c r="J3" s="52">
        <v>39.264</v>
      </c>
      <c r="K3" s="51">
        <v>2.5</v>
      </c>
      <c r="L3" s="53">
        <v>65913</v>
      </c>
      <c r="M3" s="59">
        <f t="shared" si="1"/>
        <v>23.5441263483683</v>
      </c>
    </row>
    <row r="4" spans="1:13" ht="12.75">
      <c r="A4" s="51">
        <v>2017</v>
      </c>
      <c r="B4" s="52"/>
      <c r="C4" s="52">
        <f>C3+46</f>
        <v>1600.36</v>
      </c>
      <c r="D4" s="53">
        <v>65900</v>
      </c>
      <c r="E4" s="59">
        <f t="shared" si="0"/>
        <v>24.284673748103188</v>
      </c>
      <c r="H4" s="51">
        <v>2017</v>
      </c>
      <c r="I4" s="52">
        <f t="shared" si="2"/>
        <v>1601.8559999999998</v>
      </c>
      <c r="J4" s="51">
        <v>51.134</v>
      </c>
      <c r="K4" s="51">
        <v>1.142</v>
      </c>
      <c r="L4" s="53">
        <v>66285</v>
      </c>
      <c r="M4" s="59">
        <f t="shared" si="1"/>
        <v>24.16619144602851</v>
      </c>
    </row>
    <row r="5" spans="1:13" ht="12.75">
      <c r="A5" s="51" t="s">
        <v>133</v>
      </c>
      <c r="B5" s="52">
        <v>12.271</v>
      </c>
      <c r="C5" s="52">
        <v>1566.63</v>
      </c>
      <c r="D5" s="53"/>
      <c r="E5" s="59" t="e">
        <f t="shared" si="0"/>
        <v>#DIV/0!</v>
      </c>
      <c r="H5" s="65">
        <v>2018</v>
      </c>
      <c r="I5" s="52">
        <f t="shared" si="2"/>
        <v>1641.1999999999998</v>
      </c>
      <c r="J5" s="51">
        <v>40.912</v>
      </c>
      <c r="K5" s="51">
        <v>1.568</v>
      </c>
      <c r="L5" s="53">
        <v>66829</v>
      </c>
      <c r="M5" s="59">
        <f t="shared" si="1"/>
        <v>24.558200781098027</v>
      </c>
    </row>
    <row r="6" spans="1:13" ht="12.75">
      <c r="A6" s="51"/>
      <c r="B6" s="52"/>
      <c r="C6" s="52"/>
      <c r="D6" s="53"/>
      <c r="E6" s="59" t="e">
        <f t="shared" si="0"/>
        <v>#DIV/0!</v>
      </c>
      <c r="G6" s="55" t="s">
        <v>19</v>
      </c>
      <c r="H6" s="51">
        <v>2019</v>
      </c>
      <c r="I6" s="52">
        <f t="shared" si="2"/>
        <v>1681.0999999999997</v>
      </c>
      <c r="J6" s="51">
        <v>40.369</v>
      </c>
      <c r="K6" s="51">
        <v>0.469</v>
      </c>
      <c r="L6" s="53">
        <v>67919</v>
      </c>
      <c r="M6" s="59">
        <f t="shared" si="1"/>
        <v>24.75154227830209</v>
      </c>
    </row>
    <row r="7" spans="1:13" ht="12.75">
      <c r="A7" s="51"/>
      <c r="B7" s="52"/>
      <c r="C7" s="52"/>
      <c r="D7" s="53"/>
      <c r="E7" s="59" t="e">
        <f t="shared" si="0"/>
        <v>#DIV/0!</v>
      </c>
      <c r="G7" s="55" t="s">
        <v>20</v>
      </c>
      <c r="H7" s="51">
        <v>2020</v>
      </c>
      <c r="I7" s="52">
        <f t="shared" si="2"/>
        <v>1715.0939999999996</v>
      </c>
      <c r="J7" s="51">
        <v>34.494</v>
      </c>
      <c r="K7" s="51">
        <v>0.5</v>
      </c>
      <c r="L7" s="53">
        <v>67920</v>
      </c>
      <c r="M7" s="59">
        <f t="shared" si="1"/>
        <v>25.251678445229675</v>
      </c>
    </row>
    <row r="8" spans="1:13" ht="12.75">
      <c r="A8" s="51"/>
      <c r="B8" s="52"/>
      <c r="C8" s="52"/>
      <c r="D8" s="53"/>
      <c r="E8" s="59" t="e">
        <f t="shared" si="0"/>
        <v>#DIV/0!</v>
      </c>
      <c r="H8" s="51">
        <v>2021</v>
      </c>
      <c r="I8" s="52">
        <f t="shared" si="2"/>
        <v>1749.5939999999996</v>
      </c>
      <c r="J8" s="51">
        <v>35</v>
      </c>
      <c r="K8" s="51">
        <v>0.5</v>
      </c>
      <c r="L8" s="53">
        <v>67920</v>
      </c>
      <c r="M8" s="59">
        <f t="shared" si="1"/>
        <v>25.75962897526501</v>
      </c>
    </row>
    <row r="9" spans="1:13" ht="12.75">
      <c r="A9" s="62"/>
      <c r="B9" s="63"/>
      <c r="C9" s="63"/>
      <c r="H9" s="54">
        <v>2022</v>
      </c>
      <c r="I9" s="54"/>
      <c r="J9" s="54"/>
      <c r="K9" s="54"/>
      <c r="L9" s="54"/>
      <c r="M9" s="85"/>
    </row>
    <row r="10" spans="8:13" ht="12.75">
      <c r="H10" s="54"/>
      <c r="I10" s="54"/>
      <c r="J10" s="54"/>
      <c r="K10" s="54"/>
      <c r="L10" s="54"/>
      <c r="M10" s="8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Беляева ЕА</cp:lastModifiedBy>
  <cp:lastPrinted>2020-11-23T11:11:54Z</cp:lastPrinted>
  <dcterms:created xsi:type="dcterms:W3CDTF">2006-05-06T07:58:30Z</dcterms:created>
  <dcterms:modified xsi:type="dcterms:W3CDTF">2020-11-27T07:42:47Z</dcterms:modified>
  <cp:category/>
  <cp:version/>
  <cp:contentType/>
  <cp:contentStatus/>
</cp:coreProperties>
</file>